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tstphqsanf\prod\Disciplines\Website\Updates\V3\20230405 ERCAR\Source Documents\"/>
    </mc:Choice>
  </mc:AlternateContent>
  <xr:revisionPtr revIDLastSave="0" documentId="13_ncr:1_{EFBB35EE-9217-45B9-9E22-96E313422B34}" xr6:coauthVersionLast="47" xr6:coauthVersionMax="47" xr10:uidLastSave="{00000000-0000-0000-0000-000000000000}"/>
  <bookViews>
    <workbookView xWindow="828" yWindow="-108" windowWidth="22320" windowHeight="13176" xr2:uid="{B288FF0C-3E51-4BD2-A33C-F4B1EA07F0DB}"/>
  </bookViews>
  <sheets>
    <sheet name="Collision Diagram Crash Info" sheetId="1" r:id="rId1"/>
    <sheet name="s4_crash_Seg-69" sheetId="12" state="hidden" r:id="rId2"/>
    <sheet name="Seg - 69-SR 869" sheetId="5" state="hidden" r:id="rId3"/>
    <sheet name="s4_crash_Seg-71" sheetId="13" state="hidden" r:id="rId4"/>
    <sheet name="Seg 71-SR 869" sheetId="6" state="hidden" r:id="rId5"/>
    <sheet name="KEYS" sheetId="9" state="hidden" r:id="rId6"/>
  </sheets>
  <definedNames>
    <definedName name="_xlnm._FilterDatabase" localSheetId="1" hidden="1">'s4_crash_Seg-69'!$A$1:$BU$1</definedName>
    <definedName name="_xlnm._FilterDatabase" localSheetId="3" hidden="1">'s4_crash_Seg-71'!$A$1:$BU$1</definedName>
    <definedName name="_xlnm._FilterDatabase" localSheetId="2" hidden="1">'Seg - 69-SR 869'!$A$1:$DU$1</definedName>
    <definedName name="_xlnm._FilterDatabase" localSheetId="4" hidden="1">'Seg 71-SR 869'!$A$1:$DU$1</definedName>
    <definedName name="_xlnm.Print_Area" localSheetId="0">'Collision Diagram Crash Info'!$B$2:$R$24</definedName>
    <definedName name="_xlnm.Print_Titles" localSheetId="0">'Collision Diagram Crash Info'!$2:$9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R12" i="1" l="1"/>
  <c r="R10" i="1"/>
  <c r="FV441" i="6" l="1"/>
  <c r="FU441" i="6"/>
  <c r="FT441" i="6"/>
  <c r="FS441" i="6"/>
  <c r="FR441" i="6"/>
  <c r="FQ441" i="6"/>
  <c r="FV440" i="6"/>
  <c r="FU440" i="6"/>
  <c r="FT440" i="6"/>
  <c r="FS440" i="6"/>
  <c r="FR440" i="6"/>
  <c r="FQ440" i="6"/>
  <c r="FV439" i="6"/>
  <c r="FU439" i="6"/>
  <c r="FT439" i="6"/>
  <c r="FS439" i="6"/>
  <c r="FR439" i="6"/>
  <c r="FQ439" i="6"/>
  <c r="FV438" i="6"/>
  <c r="FU438" i="6"/>
  <c r="FT438" i="6"/>
  <c r="FS438" i="6"/>
  <c r="FR438" i="6"/>
  <c r="FQ438" i="6"/>
  <c r="FV437" i="6"/>
  <c r="FU437" i="6"/>
  <c r="FT437" i="6"/>
  <c r="FS437" i="6"/>
  <c r="FR437" i="6"/>
  <c r="FQ437" i="6"/>
  <c r="FV436" i="6"/>
  <c r="FU436" i="6"/>
  <c r="FT436" i="6"/>
  <c r="FS436" i="6"/>
  <c r="FR436" i="6"/>
  <c r="FQ436" i="6"/>
  <c r="FV435" i="6"/>
  <c r="FU435" i="6"/>
  <c r="FT435" i="6"/>
  <c r="FS435" i="6"/>
  <c r="FR435" i="6"/>
  <c r="FQ435" i="6"/>
  <c r="FV434" i="6"/>
  <c r="FU434" i="6"/>
  <c r="FT434" i="6"/>
  <c r="FS434" i="6"/>
  <c r="FR434" i="6"/>
  <c r="FQ434" i="6"/>
  <c r="FV433" i="6"/>
  <c r="FU433" i="6"/>
  <c r="FT433" i="6"/>
  <c r="FS433" i="6"/>
  <c r="FR433" i="6"/>
  <c r="FQ433" i="6"/>
  <c r="FV432" i="6"/>
  <c r="FU432" i="6"/>
  <c r="FT432" i="6"/>
  <c r="FS432" i="6"/>
  <c r="FR432" i="6"/>
  <c r="FQ432" i="6"/>
  <c r="FV431" i="6"/>
  <c r="FU431" i="6"/>
  <c r="FT431" i="6"/>
  <c r="FS431" i="6"/>
  <c r="FR431" i="6"/>
  <c r="FQ431" i="6"/>
  <c r="FV430" i="6"/>
  <c r="FU430" i="6"/>
  <c r="FT430" i="6"/>
  <c r="FS430" i="6"/>
  <c r="FR430" i="6"/>
  <c r="FQ430" i="6"/>
  <c r="FV429" i="6"/>
  <c r="FU429" i="6"/>
  <c r="FT429" i="6"/>
  <c r="FS429" i="6"/>
  <c r="FR429" i="6"/>
  <c r="FQ429" i="6"/>
  <c r="FV428" i="6"/>
  <c r="FU428" i="6"/>
  <c r="FT428" i="6"/>
  <c r="FS428" i="6"/>
  <c r="FR428" i="6"/>
  <c r="FQ428" i="6"/>
  <c r="FV427" i="6"/>
  <c r="FU427" i="6"/>
  <c r="FT427" i="6"/>
  <c r="FS427" i="6"/>
  <c r="FR427" i="6"/>
  <c r="FQ427" i="6"/>
  <c r="FV426" i="6"/>
  <c r="FU426" i="6"/>
  <c r="FT426" i="6"/>
  <c r="FS426" i="6"/>
  <c r="FR426" i="6"/>
  <c r="FQ426" i="6"/>
  <c r="FV425" i="6"/>
  <c r="FU425" i="6"/>
  <c r="FT425" i="6"/>
  <c r="FS425" i="6"/>
  <c r="FR425" i="6"/>
  <c r="FQ425" i="6"/>
  <c r="FV424" i="6"/>
  <c r="FU424" i="6"/>
  <c r="FT424" i="6"/>
  <c r="FS424" i="6"/>
  <c r="FR424" i="6"/>
  <c r="FQ424" i="6"/>
  <c r="FV423" i="6"/>
  <c r="FU423" i="6"/>
  <c r="FT423" i="6"/>
  <c r="FS423" i="6"/>
  <c r="FR423" i="6"/>
  <c r="FQ423" i="6"/>
  <c r="FV422" i="6"/>
  <c r="FU422" i="6"/>
  <c r="FT422" i="6"/>
  <c r="FS422" i="6"/>
  <c r="FR422" i="6"/>
  <c r="FQ422" i="6"/>
  <c r="FV421" i="6"/>
  <c r="FU421" i="6"/>
  <c r="FT421" i="6"/>
  <c r="FS421" i="6"/>
  <c r="FR421" i="6"/>
  <c r="FQ421" i="6"/>
  <c r="FV420" i="6"/>
  <c r="FU420" i="6"/>
  <c r="FT420" i="6"/>
  <c r="FS420" i="6"/>
  <c r="FR420" i="6"/>
  <c r="FQ420" i="6"/>
  <c r="FV419" i="6"/>
  <c r="FU419" i="6"/>
  <c r="FT419" i="6"/>
  <c r="FS419" i="6"/>
  <c r="FR419" i="6"/>
  <c r="FQ419" i="6"/>
  <c r="FV418" i="6"/>
  <c r="FU418" i="6"/>
  <c r="FT418" i="6"/>
  <c r="FS418" i="6"/>
  <c r="FR418" i="6"/>
  <c r="FQ418" i="6"/>
  <c r="FV417" i="6"/>
  <c r="FU417" i="6"/>
  <c r="FT417" i="6"/>
  <c r="FS417" i="6"/>
  <c r="FR417" i="6"/>
  <c r="FQ417" i="6"/>
  <c r="FV416" i="6"/>
  <c r="FU416" i="6"/>
  <c r="FT416" i="6"/>
  <c r="FS416" i="6"/>
  <c r="FR416" i="6"/>
  <c r="FQ416" i="6"/>
  <c r="FV415" i="6"/>
  <c r="FU415" i="6"/>
  <c r="FT415" i="6"/>
  <c r="FS415" i="6"/>
  <c r="FR415" i="6"/>
  <c r="FQ415" i="6"/>
  <c r="FV414" i="6"/>
  <c r="FU414" i="6"/>
  <c r="FT414" i="6"/>
  <c r="FS414" i="6"/>
  <c r="FR414" i="6"/>
  <c r="FQ414" i="6"/>
  <c r="FV413" i="6"/>
  <c r="FU413" i="6"/>
  <c r="FT413" i="6"/>
  <c r="FS413" i="6"/>
  <c r="FR413" i="6"/>
  <c r="FQ413" i="6"/>
  <c r="FV412" i="6"/>
  <c r="FU412" i="6"/>
  <c r="FT412" i="6"/>
  <c r="FS412" i="6"/>
  <c r="FR412" i="6"/>
  <c r="FQ412" i="6"/>
  <c r="FV411" i="6"/>
  <c r="FU411" i="6"/>
  <c r="FT411" i="6"/>
  <c r="FS411" i="6"/>
  <c r="FR411" i="6"/>
  <c r="FQ411" i="6"/>
  <c r="FV410" i="6"/>
  <c r="FU410" i="6"/>
  <c r="FT410" i="6"/>
  <c r="FS410" i="6"/>
  <c r="FR410" i="6"/>
  <c r="FQ410" i="6"/>
  <c r="FV409" i="6"/>
  <c r="FU409" i="6"/>
  <c r="FT409" i="6"/>
  <c r="FS409" i="6"/>
  <c r="FR409" i="6"/>
  <c r="FQ409" i="6"/>
  <c r="FV408" i="6"/>
  <c r="FU408" i="6"/>
  <c r="FT408" i="6"/>
  <c r="FS408" i="6"/>
  <c r="FR408" i="6"/>
  <c r="FQ408" i="6"/>
  <c r="FV407" i="6"/>
  <c r="FU407" i="6"/>
  <c r="FT407" i="6"/>
  <c r="FS407" i="6"/>
  <c r="FR407" i="6"/>
  <c r="FQ407" i="6"/>
  <c r="FV406" i="6"/>
  <c r="FU406" i="6"/>
  <c r="FT406" i="6"/>
  <c r="FS406" i="6"/>
  <c r="FR406" i="6"/>
  <c r="FQ406" i="6"/>
  <c r="FV405" i="6"/>
  <c r="FU405" i="6"/>
  <c r="FT405" i="6"/>
  <c r="FS405" i="6"/>
  <c r="FR405" i="6"/>
  <c r="FQ405" i="6"/>
  <c r="FV404" i="6"/>
  <c r="FU404" i="6"/>
  <c r="FT404" i="6"/>
  <c r="FS404" i="6"/>
  <c r="FR404" i="6"/>
  <c r="FQ404" i="6"/>
  <c r="FV403" i="6"/>
  <c r="FU403" i="6"/>
  <c r="FT403" i="6"/>
  <c r="FS403" i="6"/>
  <c r="FR403" i="6"/>
  <c r="FQ403" i="6"/>
  <c r="FV402" i="6"/>
  <c r="FU402" i="6"/>
  <c r="FT402" i="6"/>
  <c r="FS402" i="6"/>
  <c r="FR402" i="6"/>
  <c r="FQ402" i="6"/>
  <c r="FV401" i="6"/>
  <c r="FU401" i="6"/>
  <c r="FT401" i="6"/>
  <c r="FS401" i="6"/>
  <c r="FR401" i="6"/>
  <c r="FQ401" i="6"/>
  <c r="FV400" i="6"/>
  <c r="FU400" i="6"/>
  <c r="FT400" i="6"/>
  <c r="FS400" i="6"/>
  <c r="FR400" i="6"/>
  <c r="FQ400" i="6"/>
  <c r="FV399" i="6"/>
  <c r="FU399" i="6"/>
  <c r="FT399" i="6"/>
  <c r="FS399" i="6"/>
  <c r="FR399" i="6"/>
  <c r="FQ399" i="6"/>
  <c r="FV398" i="6"/>
  <c r="FU398" i="6"/>
  <c r="FT398" i="6"/>
  <c r="FS398" i="6"/>
  <c r="FR398" i="6"/>
  <c r="FQ398" i="6"/>
  <c r="FV397" i="6"/>
  <c r="FU397" i="6"/>
  <c r="FT397" i="6"/>
  <c r="FS397" i="6"/>
  <c r="FR397" i="6"/>
  <c r="FQ397" i="6"/>
  <c r="FV396" i="6"/>
  <c r="FU396" i="6"/>
  <c r="FT396" i="6"/>
  <c r="FS396" i="6"/>
  <c r="FR396" i="6"/>
  <c r="FQ396" i="6"/>
  <c r="EB381" i="6"/>
  <c r="EB380" i="6"/>
  <c r="EB379" i="6"/>
  <c r="EB378" i="6"/>
  <c r="EB377" i="6"/>
  <c r="EB376" i="6"/>
  <c r="EB375" i="6"/>
  <c r="EB374" i="6"/>
  <c r="EB373" i="6"/>
  <c r="EB372" i="6"/>
  <c r="EB371" i="6"/>
  <c r="EB370" i="6"/>
  <c r="EB369" i="6"/>
  <c r="EB368" i="6"/>
  <c r="EB367" i="6"/>
  <c r="EB366" i="6"/>
  <c r="EB365" i="6"/>
  <c r="EB232" i="6"/>
  <c r="EB231" i="6"/>
  <c r="EB230" i="6"/>
  <c r="EB228" i="6"/>
  <c r="EB227" i="6"/>
  <c r="EB226" i="6"/>
  <c r="EB224" i="6"/>
  <c r="EB223" i="6"/>
  <c r="EB222" i="6"/>
  <c r="DU15" i="6"/>
  <c r="DU10" i="6"/>
  <c r="DU26" i="6"/>
  <c r="DU30" i="6"/>
  <c r="DU38" i="6"/>
  <c r="DU37" i="6"/>
  <c r="DU34" i="6"/>
  <c r="DU33" i="6"/>
  <c r="DU32" i="6"/>
  <c r="DU22" i="6"/>
  <c r="DU20" i="6"/>
  <c r="DU16" i="6"/>
  <c r="DU13" i="6"/>
  <c r="DU11" i="6"/>
  <c r="DU9" i="6"/>
  <c r="DU8" i="6"/>
  <c r="DU6" i="6"/>
  <c r="DU24" i="6"/>
  <c r="DU18" i="6"/>
  <c r="DU29" i="6"/>
  <c r="DU21" i="6"/>
  <c r="DU5" i="6"/>
  <c r="DU3" i="6"/>
  <c r="DU36" i="6"/>
  <c r="DU12" i="6"/>
  <c r="DU23" i="6"/>
  <c r="DU19" i="6"/>
  <c r="DU17" i="6"/>
  <c r="DU14" i="6"/>
  <c r="DU25" i="6"/>
  <c r="DU2" i="6"/>
  <c r="DU7" i="6"/>
  <c r="DU4" i="6"/>
  <c r="A4" i="6"/>
  <c r="DU31" i="6"/>
  <c r="A31" i="6"/>
  <c r="DU35" i="6"/>
  <c r="A35" i="6"/>
  <c r="DU28" i="6"/>
  <c r="A28" i="6"/>
  <c r="DU27" i="6"/>
  <c r="A27" i="6"/>
  <c r="EC1" i="6"/>
  <c r="FV441" i="5"/>
  <c r="FU441" i="5"/>
  <c r="FT441" i="5"/>
  <c r="FS441" i="5"/>
  <c r="FR441" i="5"/>
  <c r="FQ441" i="5"/>
  <c r="FV440" i="5"/>
  <c r="FU440" i="5"/>
  <c r="FT440" i="5"/>
  <c r="FS440" i="5"/>
  <c r="FR440" i="5"/>
  <c r="FQ440" i="5"/>
  <c r="FV439" i="5"/>
  <c r="FU439" i="5"/>
  <c r="FT439" i="5"/>
  <c r="FS439" i="5"/>
  <c r="FR439" i="5"/>
  <c r="FQ439" i="5"/>
  <c r="FV438" i="5"/>
  <c r="FU438" i="5"/>
  <c r="FT438" i="5"/>
  <c r="FS438" i="5"/>
  <c r="FR438" i="5"/>
  <c r="FQ438" i="5"/>
  <c r="FV437" i="5"/>
  <c r="FU437" i="5"/>
  <c r="FT437" i="5"/>
  <c r="FS437" i="5"/>
  <c r="FR437" i="5"/>
  <c r="FQ437" i="5"/>
  <c r="FV436" i="5"/>
  <c r="FU436" i="5"/>
  <c r="FT436" i="5"/>
  <c r="FS436" i="5"/>
  <c r="FR436" i="5"/>
  <c r="FQ436" i="5"/>
  <c r="FV435" i="5"/>
  <c r="FU435" i="5"/>
  <c r="FT435" i="5"/>
  <c r="FS435" i="5"/>
  <c r="FR435" i="5"/>
  <c r="FQ435" i="5"/>
  <c r="FV434" i="5"/>
  <c r="FU434" i="5"/>
  <c r="FT434" i="5"/>
  <c r="FS434" i="5"/>
  <c r="FR434" i="5"/>
  <c r="FQ434" i="5"/>
  <c r="FV433" i="5"/>
  <c r="FU433" i="5"/>
  <c r="FT433" i="5"/>
  <c r="FS433" i="5"/>
  <c r="FR433" i="5"/>
  <c r="FQ433" i="5"/>
  <c r="FV432" i="5"/>
  <c r="FU432" i="5"/>
  <c r="FT432" i="5"/>
  <c r="FS432" i="5"/>
  <c r="FR432" i="5"/>
  <c r="FQ432" i="5"/>
  <c r="FV431" i="5"/>
  <c r="FU431" i="5"/>
  <c r="FT431" i="5"/>
  <c r="FS431" i="5"/>
  <c r="FR431" i="5"/>
  <c r="FQ431" i="5"/>
  <c r="FV430" i="5"/>
  <c r="FU430" i="5"/>
  <c r="FT430" i="5"/>
  <c r="FS430" i="5"/>
  <c r="FR430" i="5"/>
  <c r="FQ430" i="5"/>
  <c r="FV429" i="5"/>
  <c r="FU429" i="5"/>
  <c r="FT429" i="5"/>
  <c r="FS429" i="5"/>
  <c r="FR429" i="5"/>
  <c r="FQ429" i="5"/>
  <c r="FV428" i="5"/>
  <c r="FU428" i="5"/>
  <c r="FT428" i="5"/>
  <c r="FS428" i="5"/>
  <c r="FR428" i="5"/>
  <c r="FQ428" i="5"/>
  <c r="FV427" i="5"/>
  <c r="FU427" i="5"/>
  <c r="FT427" i="5"/>
  <c r="FS427" i="5"/>
  <c r="FR427" i="5"/>
  <c r="FQ427" i="5"/>
  <c r="FV426" i="5"/>
  <c r="FU426" i="5"/>
  <c r="FT426" i="5"/>
  <c r="FS426" i="5"/>
  <c r="FR426" i="5"/>
  <c r="FQ426" i="5"/>
  <c r="FV425" i="5"/>
  <c r="FU425" i="5"/>
  <c r="FT425" i="5"/>
  <c r="FS425" i="5"/>
  <c r="FR425" i="5"/>
  <c r="FQ425" i="5"/>
  <c r="FV424" i="5"/>
  <c r="FU424" i="5"/>
  <c r="FT424" i="5"/>
  <c r="FS424" i="5"/>
  <c r="FR424" i="5"/>
  <c r="FQ424" i="5"/>
  <c r="FV423" i="5"/>
  <c r="FU423" i="5"/>
  <c r="FT423" i="5"/>
  <c r="FS423" i="5"/>
  <c r="FR423" i="5"/>
  <c r="FQ423" i="5"/>
  <c r="FV422" i="5"/>
  <c r="FU422" i="5"/>
  <c r="FT422" i="5"/>
  <c r="FS422" i="5"/>
  <c r="FR422" i="5"/>
  <c r="FQ422" i="5"/>
  <c r="FV421" i="5"/>
  <c r="FU421" i="5"/>
  <c r="FT421" i="5"/>
  <c r="FS421" i="5"/>
  <c r="FR421" i="5"/>
  <c r="FQ421" i="5"/>
  <c r="FV420" i="5"/>
  <c r="FU420" i="5"/>
  <c r="FT420" i="5"/>
  <c r="FS420" i="5"/>
  <c r="FR420" i="5"/>
  <c r="FQ420" i="5"/>
  <c r="FV419" i="5"/>
  <c r="FU419" i="5"/>
  <c r="FT419" i="5"/>
  <c r="FS419" i="5"/>
  <c r="FR419" i="5"/>
  <c r="FQ419" i="5"/>
  <c r="FV418" i="5"/>
  <c r="FU418" i="5"/>
  <c r="FT418" i="5"/>
  <c r="FS418" i="5"/>
  <c r="FR418" i="5"/>
  <c r="FQ418" i="5"/>
  <c r="FV417" i="5"/>
  <c r="FU417" i="5"/>
  <c r="FT417" i="5"/>
  <c r="FS417" i="5"/>
  <c r="FR417" i="5"/>
  <c r="FQ417" i="5"/>
  <c r="FV416" i="5"/>
  <c r="FU416" i="5"/>
  <c r="FT416" i="5"/>
  <c r="FS416" i="5"/>
  <c r="FR416" i="5"/>
  <c r="FQ416" i="5"/>
  <c r="FV415" i="5"/>
  <c r="FU415" i="5"/>
  <c r="FT415" i="5"/>
  <c r="FS415" i="5"/>
  <c r="FR415" i="5"/>
  <c r="FQ415" i="5"/>
  <c r="FV414" i="5"/>
  <c r="FU414" i="5"/>
  <c r="FT414" i="5"/>
  <c r="FS414" i="5"/>
  <c r="FR414" i="5"/>
  <c r="FQ414" i="5"/>
  <c r="FV413" i="5"/>
  <c r="FU413" i="5"/>
  <c r="FT413" i="5"/>
  <c r="FS413" i="5"/>
  <c r="FR413" i="5"/>
  <c r="FQ413" i="5"/>
  <c r="FV412" i="5"/>
  <c r="FU412" i="5"/>
  <c r="FT412" i="5"/>
  <c r="FS412" i="5"/>
  <c r="FR412" i="5"/>
  <c r="FQ412" i="5"/>
  <c r="FV411" i="5"/>
  <c r="FU411" i="5"/>
  <c r="FT411" i="5"/>
  <c r="FS411" i="5"/>
  <c r="FR411" i="5"/>
  <c r="FQ411" i="5"/>
  <c r="FV410" i="5"/>
  <c r="FU410" i="5"/>
  <c r="FT410" i="5"/>
  <c r="FS410" i="5"/>
  <c r="FR410" i="5"/>
  <c r="FQ410" i="5"/>
  <c r="FV409" i="5"/>
  <c r="FU409" i="5"/>
  <c r="FT409" i="5"/>
  <c r="FS409" i="5"/>
  <c r="FR409" i="5"/>
  <c r="FQ409" i="5"/>
  <c r="FV408" i="5"/>
  <c r="FU408" i="5"/>
  <c r="FT408" i="5"/>
  <c r="FS408" i="5"/>
  <c r="FR408" i="5"/>
  <c r="FQ408" i="5"/>
  <c r="FV407" i="5"/>
  <c r="FU407" i="5"/>
  <c r="FT407" i="5"/>
  <c r="FS407" i="5"/>
  <c r="FR407" i="5"/>
  <c r="FQ407" i="5"/>
  <c r="FV406" i="5"/>
  <c r="FU406" i="5"/>
  <c r="FT406" i="5"/>
  <c r="FS406" i="5"/>
  <c r="FR406" i="5"/>
  <c r="FQ406" i="5"/>
  <c r="FV405" i="5"/>
  <c r="FU405" i="5"/>
  <c r="FT405" i="5"/>
  <c r="FS405" i="5"/>
  <c r="FR405" i="5"/>
  <c r="FQ405" i="5"/>
  <c r="FV404" i="5"/>
  <c r="FU404" i="5"/>
  <c r="FT404" i="5"/>
  <c r="FS404" i="5"/>
  <c r="FR404" i="5"/>
  <c r="FQ404" i="5"/>
  <c r="FV403" i="5"/>
  <c r="FU403" i="5"/>
  <c r="FT403" i="5"/>
  <c r="FS403" i="5"/>
  <c r="FR403" i="5"/>
  <c r="FQ403" i="5"/>
  <c r="FV402" i="5"/>
  <c r="FU402" i="5"/>
  <c r="FT402" i="5"/>
  <c r="FS402" i="5"/>
  <c r="FR402" i="5"/>
  <c r="FQ402" i="5"/>
  <c r="FV401" i="5"/>
  <c r="FU401" i="5"/>
  <c r="FT401" i="5"/>
  <c r="FS401" i="5"/>
  <c r="FR401" i="5"/>
  <c r="FQ401" i="5"/>
  <c r="FV400" i="5"/>
  <c r="FU400" i="5"/>
  <c r="FT400" i="5"/>
  <c r="FS400" i="5"/>
  <c r="FR400" i="5"/>
  <c r="FQ400" i="5"/>
  <c r="FV399" i="5"/>
  <c r="FU399" i="5"/>
  <c r="FT399" i="5"/>
  <c r="FS399" i="5"/>
  <c r="FR399" i="5"/>
  <c r="FQ399" i="5"/>
  <c r="FV398" i="5"/>
  <c r="FU398" i="5"/>
  <c r="FT398" i="5"/>
  <c r="FS398" i="5"/>
  <c r="FR398" i="5"/>
  <c r="FQ398" i="5"/>
  <c r="FV397" i="5"/>
  <c r="FU397" i="5"/>
  <c r="FT397" i="5"/>
  <c r="FS397" i="5"/>
  <c r="FR397" i="5"/>
  <c r="FQ397" i="5"/>
  <c r="FV396" i="5"/>
  <c r="FV442" i="5" s="1"/>
  <c r="FU396" i="5"/>
  <c r="FT396" i="5"/>
  <c r="FS396" i="5"/>
  <c r="FR396" i="5"/>
  <c r="FQ396" i="5"/>
  <c r="EB381" i="5"/>
  <c r="EB380" i="5"/>
  <c r="EB379" i="5"/>
  <c r="EB378" i="5"/>
  <c r="EB377" i="5"/>
  <c r="EB376" i="5"/>
  <c r="EB375" i="5"/>
  <c r="EB374" i="5"/>
  <c r="EB373" i="5"/>
  <c r="EB372" i="5"/>
  <c r="EB371" i="5"/>
  <c r="EB370" i="5"/>
  <c r="EB369" i="5"/>
  <c r="EB368" i="5"/>
  <c r="EB367" i="5"/>
  <c r="EB366" i="5"/>
  <c r="EB365" i="5"/>
  <c r="EB232" i="5"/>
  <c r="EB231" i="5"/>
  <c r="EB230" i="5"/>
  <c r="EB228" i="5"/>
  <c r="EB227" i="5"/>
  <c r="EB226" i="5"/>
  <c r="EB224" i="5"/>
  <c r="EB223" i="5"/>
  <c r="EB222" i="5"/>
  <c r="DU18" i="5"/>
  <c r="A18" i="5"/>
  <c r="DU16" i="5"/>
  <c r="A16" i="5"/>
  <c r="DU11" i="5"/>
  <c r="A11" i="5"/>
  <c r="DU9" i="5"/>
  <c r="A9" i="5"/>
  <c r="DU8" i="5"/>
  <c r="A8" i="5"/>
  <c r="DU6" i="5"/>
  <c r="A6" i="5"/>
  <c r="DU7" i="5"/>
  <c r="A7" i="5"/>
  <c r="DU5" i="5"/>
  <c r="A5" i="5"/>
  <c r="DU2" i="5"/>
  <c r="A2" i="5"/>
  <c r="DU3" i="5"/>
  <c r="A3" i="5"/>
  <c r="DU17" i="5"/>
  <c r="A17" i="5"/>
  <c r="DU15" i="5"/>
  <c r="A15" i="5"/>
  <c r="DU14" i="5"/>
  <c r="A14" i="5"/>
  <c r="DU13" i="5"/>
  <c r="A13" i="5"/>
  <c r="DU10" i="5"/>
  <c r="A10" i="5"/>
  <c r="DU12" i="5"/>
  <c r="A12" i="5"/>
  <c r="DU4" i="5"/>
  <c r="A4" i="5"/>
  <c r="EC1" i="5"/>
  <c r="FS442" i="6" l="1"/>
  <c r="FQ442" i="5"/>
  <c r="FR442" i="5"/>
  <c r="FS442" i="5"/>
  <c r="EB382" i="5"/>
  <c r="EC372" i="5" s="1"/>
  <c r="FU442" i="5"/>
  <c r="FU443" i="5" s="1"/>
  <c r="L13" i="1"/>
  <c r="J13" i="1"/>
  <c r="H13" i="1"/>
  <c r="K13" i="1"/>
  <c r="EB229" i="6"/>
  <c r="EB234" i="6" s="1"/>
  <c r="EB225" i="6"/>
  <c r="FR442" i="6"/>
  <c r="FV442" i="6"/>
  <c r="EB233" i="5"/>
  <c r="FE440" i="6"/>
  <c r="FE438" i="6"/>
  <c r="FE436" i="6"/>
  <c r="FE434" i="6"/>
  <c r="FE432" i="6"/>
  <c r="FE430" i="6"/>
  <c r="FE428" i="6"/>
  <c r="FE426" i="6"/>
  <c r="FE424" i="6"/>
  <c r="FE422" i="6"/>
  <c r="FE420" i="6"/>
  <c r="FE418" i="6"/>
  <c r="FE416" i="6"/>
  <c r="FE441" i="6"/>
  <c r="FE439" i="6"/>
  <c r="FE437" i="6"/>
  <c r="FE435" i="6"/>
  <c r="FE433" i="6"/>
  <c r="FE431" i="6"/>
  <c r="FE429" i="6"/>
  <c r="FE427" i="6"/>
  <c r="FE425" i="6"/>
  <c r="FE423" i="6"/>
  <c r="FE421" i="6"/>
  <c r="FE419" i="6"/>
  <c r="FE417" i="6"/>
  <c r="EM358" i="6"/>
  <c r="EB357" i="6"/>
  <c r="EM354" i="6"/>
  <c r="EB353" i="6"/>
  <c r="EM350" i="6"/>
  <c r="EB349" i="6"/>
  <c r="EM346" i="6"/>
  <c r="EB345" i="6"/>
  <c r="FE415" i="6"/>
  <c r="FE413" i="6"/>
  <c r="FE411" i="6"/>
  <c r="FE409" i="6"/>
  <c r="FE407" i="6"/>
  <c r="FE405" i="6"/>
  <c r="FE403" i="6"/>
  <c r="FE401" i="6"/>
  <c r="FE399" i="6"/>
  <c r="FE414" i="6"/>
  <c r="FE412" i="6"/>
  <c r="FE410" i="6"/>
  <c r="FE408" i="6"/>
  <c r="FE406" i="6"/>
  <c r="FE404" i="6"/>
  <c r="FE402" i="6"/>
  <c r="FE400" i="6"/>
  <c r="FE398" i="6"/>
  <c r="FE397" i="6"/>
  <c r="EB358" i="6"/>
  <c r="EM355" i="6"/>
  <c r="EB355" i="6"/>
  <c r="EM352" i="6"/>
  <c r="EB352" i="6"/>
  <c r="EM349" i="6"/>
  <c r="EB351" i="6"/>
  <c r="EM348" i="6"/>
  <c r="EB347" i="6"/>
  <c r="EB343" i="6"/>
  <c r="EM340" i="6"/>
  <c r="EB354" i="6"/>
  <c r="EM351" i="6"/>
  <c r="EB350" i="6"/>
  <c r="EB348" i="6"/>
  <c r="EM347" i="6"/>
  <c r="EB346" i="6"/>
  <c r="EM344" i="6"/>
  <c r="EB344" i="6"/>
  <c r="EM342" i="6"/>
  <c r="EB341" i="6"/>
  <c r="EM356" i="6"/>
  <c r="EM345" i="6"/>
  <c r="EM341" i="6"/>
  <c r="EB356" i="6"/>
  <c r="EB342" i="6"/>
  <c r="FE396" i="6"/>
  <c r="EM353" i="6"/>
  <c r="EB339" i="6"/>
  <c r="EM336" i="6"/>
  <c r="EB335" i="6"/>
  <c r="EB323" i="6"/>
  <c r="EM320" i="6"/>
  <c r="EB319" i="6"/>
  <c r="EM290" i="6"/>
  <c r="EM357" i="6"/>
  <c r="EM338" i="6"/>
  <c r="EB338" i="6"/>
  <c r="EM335" i="6"/>
  <c r="EM323" i="6"/>
  <c r="EM339" i="6"/>
  <c r="EB320" i="6"/>
  <c r="EM317" i="6"/>
  <c r="EB317" i="6"/>
  <c r="EB336" i="6"/>
  <c r="EM321" i="6"/>
  <c r="EB321" i="6"/>
  <c r="EM318" i="6"/>
  <c r="EB318" i="6"/>
  <c r="EM343" i="6"/>
  <c r="EB340" i="6"/>
  <c r="EM337" i="6"/>
  <c r="EB337" i="6"/>
  <c r="EM334" i="6"/>
  <c r="EB334" i="6"/>
  <c r="EM322" i="6"/>
  <c r="EB322" i="6"/>
  <c r="EM319" i="6"/>
  <c r="EB304" i="6"/>
  <c r="EB289" i="6"/>
  <c r="EM286" i="6"/>
  <c r="EB285" i="6"/>
  <c r="EM282" i="6"/>
  <c r="EB281" i="6"/>
  <c r="EM278" i="6"/>
  <c r="EB277" i="6"/>
  <c r="EM274" i="6"/>
  <c r="EB273" i="6"/>
  <c r="EM270" i="6"/>
  <c r="EB307" i="6"/>
  <c r="EB303" i="6"/>
  <c r="EB290" i="6"/>
  <c r="EB288" i="6"/>
  <c r="EM285" i="6"/>
  <c r="EB284" i="6"/>
  <c r="EM281" i="6"/>
  <c r="EB280" i="6"/>
  <c r="EM277" i="6"/>
  <c r="EB276" i="6"/>
  <c r="EM273" i="6"/>
  <c r="EB272" i="6"/>
  <c r="EB306" i="6"/>
  <c r="EB302" i="6"/>
  <c r="EM288" i="6"/>
  <c r="EB287" i="6"/>
  <c r="EM284" i="6"/>
  <c r="EB283" i="6"/>
  <c r="EM280" i="6"/>
  <c r="EB279" i="6"/>
  <c r="EM276" i="6"/>
  <c r="EB275" i="6"/>
  <c r="EM272" i="6"/>
  <c r="EB271" i="6"/>
  <c r="EB305" i="6"/>
  <c r="EB301" i="6"/>
  <c r="EM289" i="6"/>
  <c r="EM287" i="6"/>
  <c r="EB286" i="6"/>
  <c r="EM283" i="6"/>
  <c r="EB282" i="6"/>
  <c r="EM279" i="6"/>
  <c r="EB278" i="6"/>
  <c r="EM275" i="6"/>
  <c r="EB274" i="6"/>
  <c r="EM271" i="6"/>
  <c r="EB270" i="6"/>
  <c r="EM248" i="6"/>
  <c r="EB248" i="6"/>
  <c r="EB247" i="6"/>
  <c r="EM244" i="6"/>
  <c r="EB243" i="6"/>
  <c r="EB156" i="6"/>
  <c r="EB155" i="6"/>
  <c r="EB154" i="6"/>
  <c r="EM247" i="6"/>
  <c r="EB246" i="6"/>
  <c r="EM243" i="6"/>
  <c r="EB242" i="6"/>
  <c r="EM246" i="6"/>
  <c r="EB245" i="6"/>
  <c r="EM242" i="6"/>
  <c r="EB241" i="6"/>
  <c r="EM130" i="6"/>
  <c r="EB129" i="6"/>
  <c r="EM245" i="6"/>
  <c r="EB244" i="6"/>
  <c r="EM241" i="6"/>
  <c r="EB209" i="6"/>
  <c r="EB207" i="6"/>
  <c r="EB205" i="6"/>
  <c r="EM131" i="6"/>
  <c r="EB131" i="6"/>
  <c r="EB128" i="6"/>
  <c r="EM125" i="6"/>
  <c r="EM102" i="6"/>
  <c r="EB101" i="6"/>
  <c r="EM98" i="6"/>
  <c r="EB97" i="6"/>
  <c r="EM82" i="6"/>
  <c r="EB81" i="6"/>
  <c r="EM78" i="6"/>
  <c r="EB77" i="6"/>
  <c r="EM74" i="6"/>
  <c r="EB73" i="6"/>
  <c r="EM70" i="6"/>
  <c r="EB69" i="6"/>
  <c r="EM66" i="6"/>
  <c r="EB65" i="6"/>
  <c r="EM62" i="6"/>
  <c r="EB61" i="6"/>
  <c r="EM58" i="6"/>
  <c r="EB184" i="6"/>
  <c r="EB182" i="6"/>
  <c r="EB180" i="6"/>
  <c r="EB178" i="6"/>
  <c r="EM156" i="6"/>
  <c r="EM155" i="6"/>
  <c r="EM154" i="6"/>
  <c r="EM132" i="6"/>
  <c r="EB132" i="6"/>
  <c r="EM129" i="6"/>
  <c r="EM128" i="6"/>
  <c r="EB127" i="6"/>
  <c r="EM101" i="6"/>
  <c r="EB100" i="6"/>
  <c r="EM97" i="6"/>
  <c r="EB96" i="6"/>
  <c r="EB84" i="6"/>
  <c r="EM81" i="6"/>
  <c r="EB80" i="6"/>
  <c r="EM77" i="6"/>
  <c r="EB76" i="6"/>
  <c r="EM73" i="6"/>
  <c r="EB72" i="6"/>
  <c r="EM69" i="6"/>
  <c r="EB68" i="6"/>
  <c r="EM65" i="6"/>
  <c r="EB64" i="6"/>
  <c r="EM61" i="6"/>
  <c r="EB60" i="6"/>
  <c r="EM57" i="6"/>
  <c r="EB208" i="6"/>
  <c r="EB206" i="6"/>
  <c r="EM127" i="6"/>
  <c r="EB126" i="6"/>
  <c r="EB103" i="6"/>
  <c r="EM100" i="6"/>
  <c r="EB99" i="6"/>
  <c r="EM96" i="6"/>
  <c r="EB95" i="6"/>
  <c r="EM84" i="6"/>
  <c r="EB83" i="6"/>
  <c r="EM80" i="6"/>
  <c r="EB79" i="6"/>
  <c r="EM76" i="6"/>
  <c r="EB75" i="6"/>
  <c r="EM72" i="6"/>
  <c r="EB71" i="6"/>
  <c r="EM68" i="6"/>
  <c r="EB67" i="6"/>
  <c r="EM64" i="6"/>
  <c r="EB63" i="6"/>
  <c r="EM60" i="6"/>
  <c r="EB59" i="6"/>
  <c r="EB183" i="6"/>
  <c r="EB181" i="6"/>
  <c r="EB179" i="6"/>
  <c r="EB130" i="6"/>
  <c r="EM126" i="6"/>
  <c r="EB125" i="6"/>
  <c r="EM103" i="6"/>
  <c r="EB102" i="6"/>
  <c r="EM99" i="6"/>
  <c r="EB98" i="6"/>
  <c r="EM95" i="6"/>
  <c r="EM83" i="6"/>
  <c r="EB82" i="6"/>
  <c r="EM79" i="6"/>
  <c r="EB78" i="6"/>
  <c r="EM75" i="6"/>
  <c r="EB74" i="6"/>
  <c r="EM71" i="6"/>
  <c r="EB70" i="6"/>
  <c r="EM67" i="6"/>
  <c r="EB66" i="6"/>
  <c r="EM63" i="6"/>
  <c r="EB62" i="6"/>
  <c r="EM59" i="6"/>
  <c r="EB58" i="6"/>
  <c r="EB4" i="6"/>
  <c r="EB5" i="6"/>
  <c r="EM28" i="6"/>
  <c r="EM30" i="6"/>
  <c r="EM32" i="6"/>
  <c r="EM34" i="6"/>
  <c r="EM46" i="6"/>
  <c r="EB49" i="6"/>
  <c r="EM50" i="6"/>
  <c r="EB53" i="6"/>
  <c r="EM54" i="6"/>
  <c r="EB57" i="6"/>
  <c r="ED1" i="6"/>
  <c r="EC5" i="6"/>
  <c r="EB28" i="6"/>
  <c r="EN28" i="6"/>
  <c r="EB30" i="6"/>
  <c r="EN30" i="6"/>
  <c r="EB32" i="6"/>
  <c r="EN32" i="6"/>
  <c r="EB34" i="6"/>
  <c r="EN34" i="6"/>
  <c r="EB46" i="6"/>
  <c r="EN46" i="6"/>
  <c r="EM47" i="6"/>
  <c r="EC49" i="6"/>
  <c r="EB50" i="6"/>
  <c r="EN50" i="6"/>
  <c r="EM51" i="6"/>
  <c r="EC53" i="6"/>
  <c r="EB54" i="6"/>
  <c r="EN54" i="6"/>
  <c r="EM55" i="6"/>
  <c r="EC57" i="6"/>
  <c r="EB6" i="6"/>
  <c r="EM27" i="6"/>
  <c r="EM29" i="6"/>
  <c r="EM31" i="6"/>
  <c r="EM33" i="6"/>
  <c r="EM35" i="6"/>
  <c r="EB47" i="6"/>
  <c r="EM48" i="6"/>
  <c r="EB51" i="6"/>
  <c r="EM52" i="6"/>
  <c r="EB55" i="6"/>
  <c r="EM56" i="6"/>
  <c r="FP441" i="6"/>
  <c r="FP439" i="6"/>
  <c r="FP437" i="6"/>
  <c r="FP435" i="6"/>
  <c r="FP433" i="6"/>
  <c r="FP431" i="6"/>
  <c r="FP429" i="6"/>
  <c r="FP427" i="6"/>
  <c r="FP425" i="6"/>
  <c r="FP423" i="6"/>
  <c r="FP421" i="6"/>
  <c r="FP419" i="6"/>
  <c r="FP417" i="6"/>
  <c r="FP415" i="6"/>
  <c r="FP440" i="6"/>
  <c r="FP438" i="6"/>
  <c r="FP436" i="6"/>
  <c r="FP434" i="6"/>
  <c r="FP432" i="6"/>
  <c r="FP430" i="6"/>
  <c r="FP428" i="6"/>
  <c r="FP426" i="6"/>
  <c r="FP424" i="6"/>
  <c r="FP422" i="6"/>
  <c r="FP420" i="6"/>
  <c r="FP418" i="6"/>
  <c r="FP414" i="6"/>
  <c r="FP412" i="6"/>
  <c r="FP410" i="6"/>
  <c r="FP408" i="6"/>
  <c r="FP406" i="6"/>
  <c r="FP404" i="6"/>
  <c r="FP402" i="6"/>
  <c r="FP400" i="6"/>
  <c r="FP398" i="6"/>
  <c r="FP396" i="6"/>
  <c r="FP413" i="6"/>
  <c r="FP411" i="6"/>
  <c r="FP409" i="6"/>
  <c r="FP407" i="6"/>
  <c r="FP405" i="6"/>
  <c r="FP403" i="6"/>
  <c r="FP401" i="6"/>
  <c r="FP399" i="6"/>
  <c r="FP416" i="6"/>
  <c r="FP397" i="6"/>
  <c r="EB233" i="6"/>
  <c r="EC6" i="6"/>
  <c r="EB27" i="6"/>
  <c r="EN27" i="6"/>
  <c r="EB29" i="6"/>
  <c r="EN29" i="6"/>
  <c r="EB31" i="6"/>
  <c r="EN31" i="6"/>
  <c r="EB33" i="6"/>
  <c r="EN33" i="6"/>
  <c r="EB35" i="6"/>
  <c r="EN35" i="6"/>
  <c r="EC47" i="6"/>
  <c r="EB48" i="6"/>
  <c r="EN48" i="6"/>
  <c r="EM49" i="6"/>
  <c r="EC51" i="6"/>
  <c r="EB52" i="6"/>
  <c r="EN52" i="6"/>
  <c r="EM53" i="6"/>
  <c r="EC55" i="6"/>
  <c r="EB56" i="6"/>
  <c r="EN56" i="6"/>
  <c r="EB382" i="6"/>
  <c r="EC366" i="6" s="1"/>
  <c r="FQ442" i="6"/>
  <c r="FS443" i="6"/>
  <c r="FU442" i="6"/>
  <c r="FU443" i="6" s="1"/>
  <c r="FT442" i="6"/>
  <c r="FE440" i="5"/>
  <c r="FE438" i="5"/>
  <c r="FE436" i="5"/>
  <c r="FE434" i="5"/>
  <c r="FE432" i="5"/>
  <c r="FE430" i="5"/>
  <c r="FE428" i="5"/>
  <c r="FE426" i="5"/>
  <c r="FE424" i="5"/>
  <c r="FE422" i="5"/>
  <c r="FE420" i="5"/>
  <c r="FE418" i="5"/>
  <c r="FE416" i="5"/>
  <c r="FE441" i="5"/>
  <c r="FE439" i="5"/>
  <c r="FE437" i="5"/>
  <c r="FE435" i="5"/>
  <c r="FE433" i="5"/>
  <c r="FE431" i="5"/>
  <c r="FE429" i="5"/>
  <c r="FE427" i="5"/>
  <c r="FE425" i="5"/>
  <c r="FE423" i="5"/>
  <c r="FE421" i="5"/>
  <c r="FE419" i="5"/>
  <c r="FE417" i="5"/>
  <c r="FE414" i="5"/>
  <c r="FE412" i="5"/>
  <c r="FE410" i="5"/>
  <c r="FE408" i="5"/>
  <c r="FE406" i="5"/>
  <c r="FE404" i="5"/>
  <c r="FE402" i="5"/>
  <c r="FE400" i="5"/>
  <c r="EM358" i="5"/>
  <c r="EB357" i="5"/>
  <c r="FE415" i="5"/>
  <c r="FE413" i="5"/>
  <c r="FE411" i="5"/>
  <c r="FE409" i="5"/>
  <c r="FE407" i="5"/>
  <c r="FE405" i="5"/>
  <c r="FE403" i="5"/>
  <c r="FE401" i="5"/>
  <c r="FE399" i="5"/>
  <c r="FE396" i="5"/>
  <c r="EM356" i="5"/>
  <c r="EB355" i="5"/>
  <c r="EM352" i="5"/>
  <c r="EB351" i="5"/>
  <c r="EM348" i="5"/>
  <c r="EB347" i="5"/>
  <c r="EM344" i="5"/>
  <c r="EB343" i="5"/>
  <c r="EM340" i="5"/>
  <c r="EB339" i="5"/>
  <c r="EM336" i="5"/>
  <c r="EB335" i="5"/>
  <c r="FE397" i="5"/>
  <c r="FE398" i="5"/>
  <c r="EM355" i="5"/>
  <c r="EB348" i="5"/>
  <c r="EM345" i="5"/>
  <c r="EB345" i="5"/>
  <c r="EM342" i="5"/>
  <c r="EB342" i="5"/>
  <c r="EM339" i="5"/>
  <c r="EM323" i="5"/>
  <c r="EB322" i="5"/>
  <c r="EM319" i="5"/>
  <c r="EB352" i="5"/>
  <c r="EM349" i="5"/>
  <c r="EB349" i="5"/>
  <c r="EM346" i="5"/>
  <c r="EB346" i="5"/>
  <c r="EM343" i="5"/>
  <c r="EB336" i="5"/>
  <c r="EM322" i="5"/>
  <c r="EB321" i="5"/>
  <c r="EM354" i="5"/>
  <c r="EB354" i="5"/>
  <c r="EM351" i="5"/>
  <c r="EB319" i="5"/>
  <c r="EB358" i="5"/>
  <c r="EM357" i="5"/>
  <c r="EB356" i="5"/>
  <c r="EM353" i="5"/>
  <c r="EB353" i="5"/>
  <c r="EM350" i="5"/>
  <c r="EB350" i="5"/>
  <c r="EM347" i="5"/>
  <c r="EM321" i="5"/>
  <c r="EB318" i="5"/>
  <c r="EB344" i="5"/>
  <c r="EM341" i="5"/>
  <c r="EB341" i="5"/>
  <c r="EM338" i="5"/>
  <c r="EB338" i="5"/>
  <c r="EM335" i="5"/>
  <c r="EB323" i="5"/>
  <c r="EM320" i="5"/>
  <c r="EB340" i="5"/>
  <c r="EM337" i="5"/>
  <c r="EB337" i="5"/>
  <c r="EM334" i="5"/>
  <c r="EB334" i="5"/>
  <c r="EB320" i="5"/>
  <c r="EB307" i="5"/>
  <c r="EB306" i="5"/>
  <c r="EB305" i="5"/>
  <c r="EB304" i="5"/>
  <c r="EB303" i="5"/>
  <c r="EB302" i="5"/>
  <c r="EB301" i="5"/>
  <c r="EM288" i="5"/>
  <c r="EB287" i="5"/>
  <c r="EM284" i="5"/>
  <c r="EB283" i="5"/>
  <c r="EM280" i="5"/>
  <c r="EB290" i="5"/>
  <c r="EM287" i="5"/>
  <c r="EB286" i="5"/>
  <c r="EM283" i="5"/>
  <c r="EB282" i="5"/>
  <c r="EM318" i="5"/>
  <c r="EM317" i="5"/>
  <c r="EB317" i="5"/>
  <c r="EM290" i="5"/>
  <c r="EB289" i="5"/>
  <c r="EM286" i="5"/>
  <c r="EB285" i="5"/>
  <c r="EM289" i="5"/>
  <c r="EB288" i="5"/>
  <c r="EM285" i="5"/>
  <c r="EB284" i="5"/>
  <c r="EM281" i="5"/>
  <c r="EB281" i="5"/>
  <c r="EB279" i="5"/>
  <c r="EM276" i="5"/>
  <c r="EB275" i="5"/>
  <c r="EM272" i="5"/>
  <c r="EB271" i="5"/>
  <c r="EB248" i="5"/>
  <c r="EM245" i="5"/>
  <c r="EB244" i="5"/>
  <c r="EM241" i="5"/>
  <c r="EM282" i="5"/>
  <c r="EM279" i="5"/>
  <c r="EB278" i="5"/>
  <c r="EM275" i="5"/>
  <c r="EB274" i="5"/>
  <c r="EM271" i="5"/>
  <c r="EB270" i="5"/>
  <c r="EM248" i="5"/>
  <c r="EB247" i="5"/>
  <c r="EM244" i="5"/>
  <c r="EB243" i="5"/>
  <c r="EM278" i="5"/>
  <c r="EB277" i="5"/>
  <c r="EM274" i="5"/>
  <c r="EB273" i="5"/>
  <c r="EM270" i="5"/>
  <c r="EM247" i="5"/>
  <c r="EB246" i="5"/>
  <c r="EM243" i="5"/>
  <c r="EB242" i="5"/>
  <c r="EB280" i="5"/>
  <c r="EM277" i="5"/>
  <c r="EB276" i="5"/>
  <c r="EM273" i="5"/>
  <c r="EB272" i="5"/>
  <c r="EM246" i="5"/>
  <c r="EB245" i="5"/>
  <c r="EM242" i="5"/>
  <c r="EB241" i="5"/>
  <c r="EB209" i="5"/>
  <c r="EB205" i="5"/>
  <c r="EB184" i="5"/>
  <c r="EB183" i="5"/>
  <c r="EB182" i="5"/>
  <c r="EB181" i="5"/>
  <c r="EB180" i="5"/>
  <c r="EB179" i="5"/>
  <c r="EB178" i="5"/>
  <c r="EM156" i="5"/>
  <c r="EM155" i="5"/>
  <c r="EM154" i="5"/>
  <c r="EM131" i="5"/>
  <c r="EB130" i="5"/>
  <c r="EM127" i="5"/>
  <c r="EB126" i="5"/>
  <c r="EB103" i="5"/>
  <c r="EM100" i="5"/>
  <c r="EB99" i="5"/>
  <c r="EM96" i="5"/>
  <c r="EB95" i="5"/>
  <c r="EM84" i="5"/>
  <c r="EB83" i="5"/>
  <c r="EM80" i="5"/>
  <c r="EB79" i="5"/>
  <c r="EM76" i="5"/>
  <c r="EB75" i="5"/>
  <c r="EB208" i="5"/>
  <c r="EM130" i="5"/>
  <c r="EB129" i="5"/>
  <c r="EM126" i="5"/>
  <c r="EB125" i="5"/>
  <c r="EM103" i="5"/>
  <c r="EB102" i="5"/>
  <c r="EM99" i="5"/>
  <c r="EB98" i="5"/>
  <c r="EM95" i="5"/>
  <c r="EM83" i="5"/>
  <c r="EB82" i="5"/>
  <c r="EM79" i="5"/>
  <c r="EB78" i="5"/>
  <c r="EB207" i="5"/>
  <c r="EB132" i="5"/>
  <c r="EM129" i="5"/>
  <c r="EB128" i="5"/>
  <c r="EM125" i="5"/>
  <c r="EM102" i="5"/>
  <c r="EB101" i="5"/>
  <c r="EB206" i="5"/>
  <c r="EB156" i="5"/>
  <c r="EB155" i="5"/>
  <c r="EB154" i="5"/>
  <c r="EM132" i="5"/>
  <c r="EB131" i="5"/>
  <c r="EM128" i="5"/>
  <c r="EB127" i="5"/>
  <c r="EM101" i="5"/>
  <c r="EB100" i="5"/>
  <c r="EM97" i="5"/>
  <c r="EB96" i="5"/>
  <c r="EB84" i="5"/>
  <c r="EB5" i="5"/>
  <c r="ED1" i="5"/>
  <c r="FF438" i="5" s="1"/>
  <c r="EB229" i="5"/>
  <c r="EM27" i="5"/>
  <c r="EB30" i="5"/>
  <c r="EM31" i="5"/>
  <c r="EB34" i="5"/>
  <c r="EM35" i="5"/>
  <c r="EB46" i="5"/>
  <c r="EM47" i="5"/>
  <c r="EC49" i="5"/>
  <c r="EB50" i="5"/>
  <c r="EM51" i="5"/>
  <c r="EC53" i="5"/>
  <c r="EB54" i="5"/>
  <c r="EM55" i="5"/>
  <c r="EC57" i="5"/>
  <c r="EB58" i="5"/>
  <c r="EM59" i="5"/>
  <c r="EC61" i="5"/>
  <c r="EB62" i="5"/>
  <c r="EM63" i="5"/>
  <c r="EC65" i="5"/>
  <c r="EB66" i="5"/>
  <c r="EM67" i="5"/>
  <c r="EC69" i="5"/>
  <c r="EB70" i="5"/>
  <c r="EM71" i="5"/>
  <c r="EC73" i="5"/>
  <c r="EB74" i="5"/>
  <c r="EM75" i="5"/>
  <c r="EM78" i="5"/>
  <c r="EC80" i="5"/>
  <c r="EB81" i="5"/>
  <c r="EB27" i="5"/>
  <c r="EN27" i="5"/>
  <c r="EM28" i="5"/>
  <c r="EB31" i="5"/>
  <c r="EN31" i="5"/>
  <c r="EM32" i="5"/>
  <c r="EB35" i="5"/>
  <c r="EN35" i="5"/>
  <c r="EC46" i="5"/>
  <c r="EB47" i="5"/>
  <c r="EN47" i="5"/>
  <c r="EM48" i="5"/>
  <c r="EC50" i="5"/>
  <c r="EB51" i="5"/>
  <c r="EN51" i="5"/>
  <c r="EM52" i="5"/>
  <c r="EC54" i="5"/>
  <c r="EB55" i="5"/>
  <c r="EN55" i="5"/>
  <c r="EM56" i="5"/>
  <c r="EC58" i="5"/>
  <c r="EB59" i="5"/>
  <c r="EN59" i="5"/>
  <c r="EM60" i="5"/>
  <c r="EC62" i="5"/>
  <c r="EB63" i="5"/>
  <c r="EN63" i="5"/>
  <c r="EM64" i="5"/>
  <c r="EC66" i="5"/>
  <c r="EB67" i="5"/>
  <c r="EN67" i="5"/>
  <c r="EM68" i="5"/>
  <c r="EC70" i="5"/>
  <c r="EB71" i="5"/>
  <c r="EN71" i="5"/>
  <c r="EM72" i="5"/>
  <c r="EC74" i="5"/>
  <c r="EM74" i="5"/>
  <c r="EB77" i="5"/>
  <c r="EM77" i="5"/>
  <c r="EN80" i="5"/>
  <c r="EM81" i="5"/>
  <c r="EM82" i="5"/>
  <c r="EB97" i="5"/>
  <c r="EB6" i="5"/>
  <c r="FP441" i="5"/>
  <c r="FP439" i="5"/>
  <c r="FP437" i="5"/>
  <c r="FP435" i="5"/>
  <c r="FP433" i="5"/>
  <c r="FP431" i="5"/>
  <c r="FP429" i="5"/>
  <c r="FP427" i="5"/>
  <c r="FP425" i="5"/>
  <c r="FP423" i="5"/>
  <c r="FP421" i="5"/>
  <c r="FP419" i="5"/>
  <c r="FP417" i="5"/>
  <c r="FP415" i="5"/>
  <c r="FP440" i="5"/>
  <c r="FP438" i="5"/>
  <c r="FP436" i="5"/>
  <c r="FP434" i="5"/>
  <c r="FP432" i="5"/>
  <c r="FP430" i="5"/>
  <c r="FP428" i="5"/>
  <c r="FP426" i="5"/>
  <c r="FP424" i="5"/>
  <c r="FP422" i="5"/>
  <c r="FP420" i="5"/>
  <c r="FP418" i="5"/>
  <c r="FP416" i="5"/>
  <c r="FP414" i="5"/>
  <c r="FP412" i="5"/>
  <c r="FP410" i="5"/>
  <c r="FP408" i="5"/>
  <c r="FP406" i="5"/>
  <c r="FP404" i="5"/>
  <c r="FP402" i="5"/>
  <c r="FP400" i="5"/>
  <c r="FP398" i="5"/>
  <c r="FP396" i="5"/>
  <c r="FP413" i="5"/>
  <c r="FP411" i="5"/>
  <c r="FP409" i="5"/>
  <c r="FP407" i="5"/>
  <c r="FP405" i="5"/>
  <c r="FP403" i="5"/>
  <c r="FP401" i="5"/>
  <c r="FP399" i="5"/>
  <c r="FP397" i="5"/>
  <c r="EB225" i="5"/>
  <c r="EC6" i="5"/>
  <c r="EC27" i="5"/>
  <c r="EB28" i="5"/>
  <c r="EN28" i="5"/>
  <c r="EM29" i="5"/>
  <c r="EC31" i="5"/>
  <c r="EB32" i="5"/>
  <c r="EN32" i="5"/>
  <c r="EM33" i="5"/>
  <c r="EC35" i="5"/>
  <c r="EC47" i="5"/>
  <c r="EB48" i="5"/>
  <c r="EN48" i="5"/>
  <c r="EM49" i="5"/>
  <c r="EC51" i="5"/>
  <c r="EB52" i="5"/>
  <c r="EN52" i="5"/>
  <c r="EM53" i="5"/>
  <c r="EC55" i="5"/>
  <c r="EB56" i="5"/>
  <c r="EN56" i="5"/>
  <c r="EM57" i="5"/>
  <c r="EC59" i="5"/>
  <c r="EB60" i="5"/>
  <c r="EN60" i="5"/>
  <c r="EM61" i="5"/>
  <c r="EC63" i="5"/>
  <c r="EB64" i="5"/>
  <c r="EN64" i="5"/>
  <c r="EM65" i="5"/>
  <c r="EC67" i="5"/>
  <c r="EB68" i="5"/>
  <c r="EN68" i="5"/>
  <c r="EM69" i="5"/>
  <c r="EC71" i="5"/>
  <c r="EB72" i="5"/>
  <c r="EN72" i="5"/>
  <c r="EM73" i="5"/>
  <c r="EN74" i="5"/>
  <c r="EB76" i="5"/>
  <c r="EC77" i="5"/>
  <c r="EN77" i="5"/>
  <c r="EN81" i="5"/>
  <c r="EM98" i="5"/>
  <c r="EB4" i="5"/>
  <c r="EC28" i="5"/>
  <c r="EB29" i="5"/>
  <c r="EN29" i="5"/>
  <c r="EM30" i="5"/>
  <c r="EC32" i="5"/>
  <c r="EB33" i="5"/>
  <c r="EN33" i="5"/>
  <c r="EM34" i="5"/>
  <c r="EM46" i="5"/>
  <c r="EC48" i="5"/>
  <c r="EB49" i="5"/>
  <c r="EN49" i="5"/>
  <c r="EM50" i="5"/>
  <c r="EC52" i="5"/>
  <c r="EB53" i="5"/>
  <c r="EN53" i="5"/>
  <c r="EM54" i="5"/>
  <c r="EC56" i="5"/>
  <c r="EB57" i="5"/>
  <c r="EN57" i="5"/>
  <c r="EM58" i="5"/>
  <c r="EC60" i="5"/>
  <c r="EB61" i="5"/>
  <c r="EN61" i="5"/>
  <c r="EM62" i="5"/>
  <c r="EC64" i="5"/>
  <c r="EB65" i="5"/>
  <c r="EN65" i="5"/>
  <c r="EM66" i="5"/>
  <c r="EC68" i="5"/>
  <c r="EB69" i="5"/>
  <c r="EN69" i="5"/>
  <c r="EM70" i="5"/>
  <c r="EC72" i="5"/>
  <c r="EB73" i="5"/>
  <c r="EN73" i="5"/>
  <c r="EC76" i="5"/>
  <c r="EN76" i="5"/>
  <c r="EC79" i="5"/>
  <c r="EB80" i="5"/>
  <c r="EC84" i="5"/>
  <c r="EC96" i="5"/>
  <c r="EB234" i="5"/>
  <c r="EC223" i="5" s="1"/>
  <c r="EC381" i="5"/>
  <c r="EC374" i="5"/>
  <c r="FT442" i="5"/>
  <c r="FS443" i="5" s="1"/>
  <c r="EC375" i="5" l="1"/>
  <c r="EC377" i="5"/>
  <c r="EC379" i="5"/>
  <c r="EC366" i="5"/>
  <c r="EF223" i="5"/>
  <c r="EC378" i="5"/>
  <c r="EC376" i="5"/>
  <c r="EC368" i="5"/>
  <c r="EC365" i="5"/>
  <c r="EC367" i="5"/>
  <c r="EC369" i="5"/>
  <c r="EC370" i="5"/>
  <c r="EC371" i="5"/>
  <c r="EC373" i="5"/>
  <c r="EC380" i="5"/>
  <c r="EC7" i="6"/>
  <c r="EF225" i="6"/>
  <c r="EF224" i="5"/>
  <c r="EC224" i="5"/>
  <c r="EC223" i="6"/>
  <c r="EF224" i="6"/>
  <c r="EC232" i="6"/>
  <c r="EF223" i="6"/>
  <c r="EC225" i="6"/>
  <c r="FG423" i="6"/>
  <c r="ED351" i="6"/>
  <c r="FG414" i="6"/>
  <c r="FG406" i="6"/>
  <c r="FG415" i="6"/>
  <c r="FG407" i="6"/>
  <c r="EO347" i="6"/>
  <c r="ED344" i="6"/>
  <c r="EO334" i="6"/>
  <c r="ED317" i="6"/>
  <c r="ED304" i="6"/>
  <c r="EO349" i="6"/>
  <c r="ED334" i="6"/>
  <c r="EO272" i="6"/>
  <c r="ED286" i="6"/>
  <c r="ED278" i="6"/>
  <c r="ED270" i="6"/>
  <c r="ED285" i="6"/>
  <c r="ED284" i="6"/>
  <c r="ED154" i="6"/>
  <c r="ED246" i="6"/>
  <c r="ED182" i="6"/>
  <c r="EO155" i="6"/>
  <c r="ED129" i="6"/>
  <c r="EO76" i="6"/>
  <c r="EO130" i="6"/>
  <c r="EO103" i="6"/>
  <c r="EO95" i="6"/>
  <c r="ED78" i="6"/>
  <c r="ED70" i="6"/>
  <c r="ED62" i="6"/>
  <c r="ED181" i="6"/>
  <c r="ED77" i="6"/>
  <c r="ED61" i="6"/>
  <c r="ED205" i="6"/>
  <c r="ED100" i="6"/>
  <c r="EO81" i="6"/>
  <c r="EO73" i="6"/>
  <c r="EO65" i="6"/>
  <c r="EO55" i="6"/>
  <c r="ED50" i="6"/>
  <c r="ED30" i="6"/>
  <c r="EE1" i="6"/>
  <c r="FG441" i="6" s="1"/>
  <c r="ED57" i="6"/>
  <c r="EO54" i="6"/>
  <c r="EO50" i="6"/>
  <c r="ED49" i="6"/>
  <c r="EO46" i="6"/>
  <c r="EO34" i="6"/>
  <c r="EO32" i="6"/>
  <c r="EO30" i="6"/>
  <c r="EO28" i="6"/>
  <c r="ED5" i="6"/>
  <c r="ED4" i="6"/>
  <c r="EO57" i="6"/>
  <c r="ED56" i="6"/>
  <c r="EO53" i="6"/>
  <c r="ED52" i="6"/>
  <c r="EO49" i="6"/>
  <c r="ED48" i="6"/>
  <c r="ED35" i="6"/>
  <c r="ED33" i="6"/>
  <c r="ED31" i="6"/>
  <c r="ED29" i="6"/>
  <c r="ED27" i="6"/>
  <c r="EO56" i="6"/>
  <c r="ED55" i="6"/>
  <c r="EO52" i="6"/>
  <c r="ED51" i="6"/>
  <c r="EO48" i="6"/>
  <c r="ED47" i="6"/>
  <c r="EO35" i="6"/>
  <c r="EO33" i="6"/>
  <c r="EO31" i="6"/>
  <c r="EO29" i="6"/>
  <c r="EO27" i="6"/>
  <c r="ED6" i="6"/>
  <c r="EM85" i="6"/>
  <c r="FE395" i="6"/>
  <c r="EM316" i="6"/>
  <c r="EB300" i="6"/>
  <c r="EB316" i="6"/>
  <c r="EB333" i="6"/>
  <c r="EM333" i="6"/>
  <c r="EM269" i="6"/>
  <c r="EB269" i="6"/>
  <c r="EM240" i="6"/>
  <c r="EB153" i="6"/>
  <c r="EB240" i="6"/>
  <c r="EM153" i="6"/>
  <c r="EM94" i="6"/>
  <c r="EB204" i="6"/>
  <c r="EM124" i="6"/>
  <c r="EB177" i="6"/>
  <c r="EB94" i="6"/>
  <c r="EB124" i="6"/>
  <c r="EM45" i="6"/>
  <c r="EB26" i="6"/>
  <c r="EB45" i="6"/>
  <c r="EM26" i="6"/>
  <c r="EC61" i="6"/>
  <c r="EC65" i="6"/>
  <c r="EC69" i="6"/>
  <c r="EC73" i="6"/>
  <c r="EC77" i="6"/>
  <c r="EC81" i="6"/>
  <c r="EM104" i="6"/>
  <c r="EC128" i="6"/>
  <c r="EN95" i="6"/>
  <c r="EN99" i="6"/>
  <c r="EN103" i="6"/>
  <c r="EC155" i="6"/>
  <c r="EC95" i="6"/>
  <c r="EC99" i="6"/>
  <c r="EC103" i="6"/>
  <c r="EB185" i="6"/>
  <c r="EN97" i="6"/>
  <c r="EN101" i="6"/>
  <c r="EN132" i="6"/>
  <c r="EM249" i="6"/>
  <c r="EN129" i="6"/>
  <c r="EC206" i="6"/>
  <c r="EB249" i="6"/>
  <c r="EC241" i="6"/>
  <c r="EC245" i="6"/>
  <c r="EB157" i="6"/>
  <c r="EC180" i="6"/>
  <c r="EC184" i="6"/>
  <c r="EC304" i="6"/>
  <c r="EN271" i="6"/>
  <c r="EN275" i="6"/>
  <c r="EN279" i="6"/>
  <c r="EN283" i="6"/>
  <c r="EN287" i="6"/>
  <c r="EC305" i="6"/>
  <c r="EN272" i="6"/>
  <c r="EN276" i="6"/>
  <c r="EN280" i="6"/>
  <c r="EN284" i="6"/>
  <c r="EN288" i="6"/>
  <c r="EC306" i="6"/>
  <c r="EC337" i="6"/>
  <c r="EB324" i="6"/>
  <c r="EC321" i="6"/>
  <c r="EC339" i="6"/>
  <c r="EN317" i="6"/>
  <c r="EN289" i="6"/>
  <c r="EN319" i="6"/>
  <c r="EN323" i="6"/>
  <c r="EN340" i="6"/>
  <c r="EC358" i="6"/>
  <c r="EN351" i="6"/>
  <c r="EC345" i="6"/>
  <c r="EN350" i="6"/>
  <c r="EN354" i="6"/>
  <c r="EN358" i="6"/>
  <c r="EC346" i="6"/>
  <c r="EN356" i="6"/>
  <c r="FF406" i="6"/>
  <c r="FF414" i="6"/>
  <c r="EN345" i="6"/>
  <c r="EN349" i="6"/>
  <c r="EN353" i="6"/>
  <c r="EN357" i="6"/>
  <c r="FF401" i="6"/>
  <c r="FF409" i="6"/>
  <c r="FF417" i="6"/>
  <c r="FF423" i="6"/>
  <c r="FF431" i="6"/>
  <c r="FF439" i="6"/>
  <c r="FF418" i="6"/>
  <c r="FF426" i="6"/>
  <c r="FF434" i="6"/>
  <c r="EC381" i="6"/>
  <c r="EC379" i="6"/>
  <c r="EC377" i="6"/>
  <c r="EC375" i="6"/>
  <c r="EC373" i="6"/>
  <c r="EC371" i="6"/>
  <c r="EC369" i="6"/>
  <c r="EC367" i="6"/>
  <c r="EC365" i="6"/>
  <c r="EC374" i="6"/>
  <c r="EC380" i="6"/>
  <c r="EC372" i="6"/>
  <c r="EC378" i="6"/>
  <c r="EC224" i="6"/>
  <c r="EC231" i="6"/>
  <c r="EB36" i="6"/>
  <c r="EC370" i="6"/>
  <c r="EC368" i="6"/>
  <c r="EC222" i="6"/>
  <c r="EC226" i="6"/>
  <c r="FP442" i="6"/>
  <c r="FP443" i="6" s="1"/>
  <c r="EF222" i="6"/>
  <c r="EC54" i="6"/>
  <c r="EC50" i="6"/>
  <c r="EC46" i="6"/>
  <c r="EC32" i="6"/>
  <c r="EC28" i="6"/>
  <c r="EN57" i="6"/>
  <c r="EN53" i="6"/>
  <c r="EN49" i="6"/>
  <c r="EC35" i="6"/>
  <c r="EC31" i="6"/>
  <c r="EC27" i="6"/>
  <c r="EC97" i="6"/>
  <c r="EC101" i="6"/>
  <c r="EB133" i="6"/>
  <c r="EN59" i="6"/>
  <c r="EN63" i="6"/>
  <c r="EN67" i="6"/>
  <c r="EN71" i="6"/>
  <c r="EN75" i="6"/>
  <c r="EN79" i="6"/>
  <c r="EN83" i="6"/>
  <c r="EC125" i="6"/>
  <c r="EC130" i="6"/>
  <c r="EC156" i="6"/>
  <c r="EC59" i="6"/>
  <c r="EC63" i="6"/>
  <c r="EC67" i="6"/>
  <c r="EC71" i="6"/>
  <c r="EC75" i="6"/>
  <c r="EC79" i="6"/>
  <c r="EC83" i="6"/>
  <c r="EC126" i="6"/>
  <c r="EC129" i="6"/>
  <c r="EM157" i="6"/>
  <c r="EC60" i="6"/>
  <c r="EC64" i="6"/>
  <c r="EC68" i="6"/>
  <c r="EC72" i="6"/>
  <c r="EC76" i="6"/>
  <c r="EC80" i="6"/>
  <c r="EC84" i="6"/>
  <c r="EN128" i="6"/>
  <c r="EB210" i="6"/>
  <c r="EC243" i="6"/>
  <c r="EC247" i="6"/>
  <c r="EC207" i="6"/>
  <c r="EN241" i="6"/>
  <c r="EN245" i="6"/>
  <c r="EN154" i="6"/>
  <c r="EN156" i="6"/>
  <c r="EC181" i="6"/>
  <c r="EC242" i="6"/>
  <c r="EC246" i="6"/>
  <c r="EC273" i="6"/>
  <c r="EC277" i="6"/>
  <c r="EC281" i="6"/>
  <c r="EC285" i="6"/>
  <c r="EC289" i="6"/>
  <c r="EN273" i="6"/>
  <c r="EN277" i="6"/>
  <c r="EN281" i="6"/>
  <c r="EN285" i="6"/>
  <c r="EC290" i="6"/>
  <c r="EC307" i="6"/>
  <c r="EN322" i="6"/>
  <c r="EN337" i="6"/>
  <c r="EM324" i="6"/>
  <c r="EN321" i="6"/>
  <c r="EC320" i="6"/>
  <c r="EC335" i="6"/>
  <c r="EN344" i="6"/>
  <c r="EC334" i="6"/>
  <c r="EC338" i="6"/>
  <c r="EN342" i="6"/>
  <c r="FE442" i="6"/>
  <c r="EC351" i="6"/>
  <c r="EC355" i="6"/>
  <c r="EC342" i="6"/>
  <c r="EN346" i="6"/>
  <c r="FF400" i="6"/>
  <c r="FF408" i="6"/>
  <c r="FF403" i="6"/>
  <c r="FF411" i="6"/>
  <c r="FF425" i="6"/>
  <c r="FF433" i="6"/>
  <c r="FF441" i="6"/>
  <c r="FF420" i="6"/>
  <c r="FF428" i="6"/>
  <c r="FF436" i="6"/>
  <c r="EC233" i="6"/>
  <c r="EM36" i="6"/>
  <c r="EC229" i="6"/>
  <c r="EN58" i="6"/>
  <c r="EN62" i="6"/>
  <c r="EN66" i="6"/>
  <c r="EN70" i="6"/>
  <c r="EN74" i="6"/>
  <c r="EN78" i="6"/>
  <c r="EN82" i="6"/>
  <c r="EN125" i="6"/>
  <c r="EC131" i="6"/>
  <c r="EC98" i="6"/>
  <c r="EC102" i="6"/>
  <c r="EN130" i="6"/>
  <c r="EN96" i="6"/>
  <c r="EN100" i="6"/>
  <c r="EC96" i="6"/>
  <c r="EC100" i="6"/>
  <c r="EM133" i="6"/>
  <c r="EC248" i="6"/>
  <c r="EC132" i="6"/>
  <c r="EC208" i="6"/>
  <c r="EN242" i="6"/>
  <c r="EN246" i="6"/>
  <c r="EC178" i="6"/>
  <c r="EC182" i="6"/>
  <c r="EB291" i="6"/>
  <c r="EC270" i="6"/>
  <c r="EC274" i="6"/>
  <c r="EC278" i="6"/>
  <c r="EC282" i="6"/>
  <c r="EC286" i="6"/>
  <c r="EC301" i="6"/>
  <c r="EC271" i="6"/>
  <c r="EC275" i="6"/>
  <c r="EC279" i="6"/>
  <c r="EC283" i="6"/>
  <c r="EC287" i="6"/>
  <c r="EC302" i="6"/>
  <c r="EM291" i="6"/>
  <c r="EN290" i="6"/>
  <c r="EC319" i="6"/>
  <c r="EB359" i="6"/>
  <c r="EN338" i="6"/>
  <c r="EN334" i="6"/>
  <c r="EC340" i="6"/>
  <c r="EN318" i="6"/>
  <c r="EC336" i="6"/>
  <c r="EN347" i="6"/>
  <c r="EN320" i="6"/>
  <c r="EC354" i="6"/>
  <c r="EC318" i="6"/>
  <c r="EC322" i="6"/>
  <c r="EC350" i="6"/>
  <c r="EC341" i="6"/>
  <c r="EC347" i="6"/>
  <c r="EN352" i="6"/>
  <c r="EN341" i="6"/>
  <c r="EC349" i="6"/>
  <c r="FF402" i="6"/>
  <c r="FF410" i="6"/>
  <c r="EC344" i="6"/>
  <c r="EC348" i="6"/>
  <c r="EC352" i="6"/>
  <c r="EC356" i="6"/>
  <c r="FF397" i="6"/>
  <c r="FF405" i="6"/>
  <c r="FF413" i="6"/>
  <c r="FF419" i="6"/>
  <c r="FF427" i="6"/>
  <c r="FF435" i="6"/>
  <c r="FF422" i="6"/>
  <c r="FF430" i="6"/>
  <c r="FF438" i="6"/>
  <c r="EC376" i="6"/>
  <c r="EC228" i="6"/>
  <c r="EC227" i="6"/>
  <c r="EC230" i="6"/>
  <c r="EN36" i="6"/>
  <c r="EN55" i="6"/>
  <c r="EN51" i="6"/>
  <c r="EN47" i="6"/>
  <c r="EC34" i="6"/>
  <c r="EC30" i="6"/>
  <c r="EB85" i="6"/>
  <c r="EC4" i="6"/>
  <c r="EC56" i="6"/>
  <c r="EC52" i="6"/>
  <c r="EC48" i="6"/>
  <c r="EC33" i="6"/>
  <c r="EC29" i="6"/>
  <c r="EB7" i="6"/>
  <c r="EN98" i="6"/>
  <c r="EN102" i="6"/>
  <c r="EN131" i="6"/>
  <c r="EC58" i="6"/>
  <c r="EC62" i="6"/>
  <c r="EC66" i="6"/>
  <c r="EC70" i="6"/>
  <c r="EC74" i="6"/>
  <c r="EC78" i="6"/>
  <c r="EC82" i="6"/>
  <c r="EB104" i="6"/>
  <c r="EN126" i="6"/>
  <c r="EC154" i="6"/>
  <c r="EN60" i="6"/>
  <c r="EN64" i="6"/>
  <c r="EN68" i="6"/>
  <c r="EN72" i="6"/>
  <c r="EN76" i="6"/>
  <c r="EN80" i="6"/>
  <c r="EN84" i="6"/>
  <c r="EN127" i="6"/>
  <c r="EN61" i="6"/>
  <c r="EN65" i="6"/>
  <c r="EN69" i="6"/>
  <c r="EN73" i="6"/>
  <c r="EN77" i="6"/>
  <c r="EN81" i="6"/>
  <c r="EC127" i="6"/>
  <c r="EN244" i="6"/>
  <c r="EC205" i="6"/>
  <c r="EC209" i="6"/>
  <c r="EC244" i="6"/>
  <c r="EN248" i="6"/>
  <c r="EN155" i="6"/>
  <c r="EC179" i="6"/>
  <c r="EC183" i="6"/>
  <c r="EN243" i="6"/>
  <c r="EN247" i="6"/>
  <c r="EN270" i="6"/>
  <c r="EN274" i="6"/>
  <c r="EN278" i="6"/>
  <c r="EN282" i="6"/>
  <c r="EN286" i="6"/>
  <c r="EB308" i="6"/>
  <c r="EC272" i="6"/>
  <c r="EC276" i="6"/>
  <c r="EC280" i="6"/>
  <c r="EC284" i="6"/>
  <c r="EC288" i="6"/>
  <c r="EC303" i="6"/>
  <c r="EM359" i="6"/>
  <c r="EN355" i="6"/>
  <c r="EN336" i="6"/>
  <c r="EC317" i="6"/>
  <c r="EC323" i="6"/>
  <c r="EN335" i="6"/>
  <c r="EN339" i="6"/>
  <c r="EC343" i="6"/>
  <c r="EN348" i="6"/>
  <c r="EC353" i="6"/>
  <c r="EC357" i="6"/>
  <c r="EN343" i="6"/>
  <c r="FF396" i="6"/>
  <c r="FF398" i="6"/>
  <c r="FF404" i="6"/>
  <c r="FF412" i="6"/>
  <c r="FF399" i="6"/>
  <c r="FF407" i="6"/>
  <c r="FF415" i="6"/>
  <c r="FF421" i="6"/>
  <c r="FF429" i="6"/>
  <c r="FF437" i="6"/>
  <c r="FF416" i="6"/>
  <c r="FF424" i="6"/>
  <c r="FF432" i="6"/>
  <c r="FF440" i="6"/>
  <c r="EF222" i="5"/>
  <c r="EC222" i="5"/>
  <c r="EC232" i="5"/>
  <c r="EC231" i="5"/>
  <c r="EC230" i="5"/>
  <c r="EB333" i="5"/>
  <c r="EM316" i="5"/>
  <c r="FE395" i="5"/>
  <c r="EM333" i="5"/>
  <c r="EB316" i="5"/>
  <c r="EB300" i="5"/>
  <c r="EB269" i="5"/>
  <c r="EM240" i="5"/>
  <c r="EM269" i="5"/>
  <c r="EB240" i="5"/>
  <c r="EB204" i="5"/>
  <c r="EB94" i="5"/>
  <c r="EM153" i="5"/>
  <c r="EB124" i="5"/>
  <c r="EB177" i="5"/>
  <c r="EB153" i="5"/>
  <c r="EM124" i="5"/>
  <c r="EM26" i="5"/>
  <c r="EM94" i="5"/>
  <c r="EM45" i="5"/>
  <c r="EB26" i="5"/>
  <c r="EB45" i="5"/>
  <c r="EC233" i="5"/>
  <c r="FP442" i="5"/>
  <c r="FP443" i="5" s="1"/>
  <c r="EC34" i="5"/>
  <c r="EC30" i="5"/>
  <c r="EN97" i="5"/>
  <c r="EN34" i="5"/>
  <c r="EN30" i="5"/>
  <c r="EC5" i="5"/>
  <c r="EC7" i="5" s="1"/>
  <c r="EB7" i="5"/>
  <c r="EC95" i="5"/>
  <c r="EC99" i="5"/>
  <c r="EC103" i="5"/>
  <c r="EN155" i="5"/>
  <c r="EC179" i="5"/>
  <c r="EC183" i="5"/>
  <c r="EC127" i="5"/>
  <c r="EC131" i="5"/>
  <c r="EC155" i="5"/>
  <c r="EN78" i="5"/>
  <c r="EN82" i="5"/>
  <c r="EN125" i="5"/>
  <c r="EN129" i="5"/>
  <c r="EN95" i="5"/>
  <c r="EN99" i="5"/>
  <c r="EN103" i="5"/>
  <c r="EB185" i="5"/>
  <c r="EC208" i="5"/>
  <c r="EN272" i="5"/>
  <c r="EN276" i="5"/>
  <c r="EC281" i="5"/>
  <c r="EC272" i="5"/>
  <c r="EC276" i="5"/>
  <c r="EC280" i="5"/>
  <c r="EN243" i="5"/>
  <c r="EN247" i="5"/>
  <c r="EN271" i="5"/>
  <c r="EN275" i="5"/>
  <c r="EN279" i="5"/>
  <c r="EC302" i="5"/>
  <c r="EC306" i="5"/>
  <c r="EN285" i="5"/>
  <c r="EN289" i="5"/>
  <c r="EC285" i="5"/>
  <c r="EC289" i="5"/>
  <c r="EN317" i="5"/>
  <c r="EN283" i="5"/>
  <c r="EN287" i="5"/>
  <c r="EB359" i="5"/>
  <c r="EC323" i="5"/>
  <c r="EC344" i="5"/>
  <c r="EN345" i="5"/>
  <c r="EN340" i="5"/>
  <c r="EN356" i="5"/>
  <c r="EN336" i="5"/>
  <c r="EN352" i="5"/>
  <c r="EC334" i="5"/>
  <c r="EC338" i="5"/>
  <c r="EC342" i="5"/>
  <c r="EC346" i="5"/>
  <c r="EC350" i="5"/>
  <c r="EC354" i="5"/>
  <c r="EC358" i="5"/>
  <c r="FF404" i="5"/>
  <c r="FF412" i="5"/>
  <c r="EN357" i="5"/>
  <c r="FF401" i="5"/>
  <c r="FF409" i="5"/>
  <c r="FF423" i="5"/>
  <c r="FF431" i="5"/>
  <c r="FF439" i="5"/>
  <c r="FF418" i="5"/>
  <c r="FF426" i="5"/>
  <c r="FF434" i="5"/>
  <c r="EM85" i="5"/>
  <c r="EC228" i="5"/>
  <c r="EC227" i="5"/>
  <c r="EC226" i="5"/>
  <c r="EC75" i="5"/>
  <c r="EN70" i="5"/>
  <c r="EN66" i="5"/>
  <c r="EN62" i="5"/>
  <c r="EN58" i="5"/>
  <c r="EN54" i="5"/>
  <c r="EN50" i="5"/>
  <c r="EN46" i="5"/>
  <c r="EC4" i="5"/>
  <c r="EC83" i="5"/>
  <c r="EC126" i="5"/>
  <c r="EC130" i="5"/>
  <c r="EB157" i="5"/>
  <c r="EC180" i="5"/>
  <c r="EC184" i="5"/>
  <c r="EN101" i="5"/>
  <c r="EC156" i="5"/>
  <c r="EN98" i="5"/>
  <c r="EN102" i="5"/>
  <c r="EN75" i="5"/>
  <c r="EN79" i="5"/>
  <c r="EN83" i="5"/>
  <c r="EC125" i="5"/>
  <c r="EC129" i="5"/>
  <c r="EM157" i="5"/>
  <c r="EC205" i="5"/>
  <c r="EC209" i="5"/>
  <c r="EC244" i="5"/>
  <c r="EC248" i="5"/>
  <c r="EN281" i="5"/>
  <c r="EN242" i="5"/>
  <c r="EN246" i="5"/>
  <c r="EN280" i="5"/>
  <c r="EC273" i="5"/>
  <c r="EC277" i="5"/>
  <c r="EN244" i="5"/>
  <c r="EN248" i="5"/>
  <c r="EN284" i="5"/>
  <c r="EN288" i="5"/>
  <c r="EC303" i="5"/>
  <c r="EC307" i="5"/>
  <c r="EM359" i="5"/>
  <c r="EN354" i="5"/>
  <c r="EC335" i="5"/>
  <c r="EN318" i="5"/>
  <c r="EN338" i="5"/>
  <c r="EN344" i="5"/>
  <c r="EN323" i="5"/>
  <c r="EC348" i="5"/>
  <c r="EN321" i="5"/>
  <c r="EC337" i="5"/>
  <c r="EC343" i="5"/>
  <c r="EC353" i="5"/>
  <c r="FF396" i="5"/>
  <c r="EN322" i="5"/>
  <c r="EC339" i="5"/>
  <c r="EC349" i="5"/>
  <c r="EC355" i="5"/>
  <c r="EN358" i="5"/>
  <c r="FF406" i="5"/>
  <c r="FF414" i="5"/>
  <c r="FF403" i="5"/>
  <c r="FF411" i="5"/>
  <c r="FF417" i="5"/>
  <c r="FF425" i="5"/>
  <c r="FF433" i="5"/>
  <c r="FF441" i="5"/>
  <c r="FF420" i="5"/>
  <c r="FF428" i="5"/>
  <c r="FF436" i="5"/>
  <c r="EF225" i="5"/>
  <c r="EC225" i="5"/>
  <c r="EN36" i="5"/>
  <c r="EB85" i="5"/>
  <c r="EC33" i="5"/>
  <c r="EC29" i="5"/>
  <c r="EC229" i="5"/>
  <c r="EN96" i="5"/>
  <c r="EN100" i="5"/>
  <c r="EN154" i="5"/>
  <c r="EN156" i="5"/>
  <c r="EC181" i="5"/>
  <c r="EN128" i="5"/>
  <c r="EN132" i="5"/>
  <c r="EC81" i="5"/>
  <c r="EM104" i="5"/>
  <c r="EC128" i="5"/>
  <c r="EC132" i="5"/>
  <c r="EC98" i="5"/>
  <c r="EC102" i="5"/>
  <c r="EC206" i="5"/>
  <c r="EB249" i="5"/>
  <c r="EC271" i="5"/>
  <c r="EC275" i="5"/>
  <c r="EC279" i="5"/>
  <c r="EC284" i="5"/>
  <c r="EN273" i="5"/>
  <c r="EN277" i="5"/>
  <c r="EC242" i="5"/>
  <c r="EC246" i="5"/>
  <c r="EB291" i="5"/>
  <c r="EM249" i="5"/>
  <c r="EC270" i="5"/>
  <c r="EC274" i="5"/>
  <c r="EC278" i="5"/>
  <c r="EC304" i="5"/>
  <c r="EN319" i="5"/>
  <c r="EC288" i="5"/>
  <c r="EB324" i="5"/>
  <c r="EN282" i="5"/>
  <c r="EN286" i="5"/>
  <c r="EN290" i="5"/>
  <c r="EC282" i="5"/>
  <c r="EC286" i="5"/>
  <c r="EC290" i="5"/>
  <c r="EC319" i="5"/>
  <c r="EN320" i="5"/>
  <c r="EC341" i="5"/>
  <c r="EC347" i="5"/>
  <c r="EN342" i="5"/>
  <c r="EN348" i="5"/>
  <c r="EN337" i="5"/>
  <c r="EN353" i="5"/>
  <c r="EN349" i="5"/>
  <c r="FF398" i="5"/>
  <c r="EN335" i="5"/>
  <c r="EN339" i="5"/>
  <c r="EN343" i="5"/>
  <c r="EN347" i="5"/>
  <c r="EN351" i="5"/>
  <c r="EN355" i="5"/>
  <c r="FE442" i="5"/>
  <c r="FF408" i="5"/>
  <c r="FF397" i="5"/>
  <c r="FF405" i="5"/>
  <c r="FF413" i="5"/>
  <c r="FF419" i="5"/>
  <c r="FF427" i="5"/>
  <c r="FF435" i="5"/>
  <c r="FF422" i="5"/>
  <c r="FF430" i="5"/>
  <c r="EC36" i="5"/>
  <c r="EB36" i="5"/>
  <c r="EM36" i="5"/>
  <c r="ED181" i="5"/>
  <c r="EE1" i="5"/>
  <c r="FG435" i="5" s="1"/>
  <c r="EN84" i="5"/>
  <c r="EN127" i="5"/>
  <c r="EN131" i="5"/>
  <c r="EC178" i="5"/>
  <c r="EC182" i="5"/>
  <c r="EC100" i="5"/>
  <c r="EM133" i="5"/>
  <c r="EC154" i="5"/>
  <c r="EC157" i="5" s="1"/>
  <c r="EC97" i="5"/>
  <c r="EC101" i="5"/>
  <c r="EB133" i="5"/>
  <c r="EC78" i="5"/>
  <c r="EC82" i="5"/>
  <c r="EB104" i="5"/>
  <c r="EN126" i="5"/>
  <c r="EN130" i="5"/>
  <c r="EB210" i="5"/>
  <c r="EC207" i="5"/>
  <c r="EN241" i="5"/>
  <c r="EN245" i="5"/>
  <c r="EC241" i="5"/>
  <c r="EC245" i="5"/>
  <c r="EM291" i="5"/>
  <c r="EN270" i="5"/>
  <c r="EN274" i="5"/>
  <c r="EN278" i="5"/>
  <c r="EC243" i="5"/>
  <c r="EC247" i="5"/>
  <c r="EC283" i="5"/>
  <c r="EC287" i="5"/>
  <c r="EC301" i="5"/>
  <c r="EC305" i="5"/>
  <c r="EM324" i="5"/>
  <c r="EC317" i="5"/>
  <c r="EB308" i="5"/>
  <c r="EC322" i="5"/>
  <c r="EN341" i="5"/>
  <c r="EC318" i="5"/>
  <c r="EC345" i="5"/>
  <c r="EC351" i="5"/>
  <c r="EC320" i="5"/>
  <c r="EN334" i="5"/>
  <c r="EC340" i="5"/>
  <c r="EN350" i="5"/>
  <c r="EC356" i="5"/>
  <c r="EC321" i="5"/>
  <c r="EC336" i="5"/>
  <c r="EN346" i="5"/>
  <c r="EC352" i="5"/>
  <c r="EC357" i="5"/>
  <c r="FF400" i="5"/>
  <c r="FF402" i="5"/>
  <c r="FF410" i="5"/>
  <c r="FF399" i="5"/>
  <c r="FF407" i="5"/>
  <c r="FF415" i="5"/>
  <c r="FF421" i="5"/>
  <c r="FF429" i="5"/>
  <c r="FF437" i="5"/>
  <c r="FF416" i="5"/>
  <c r="FF424" i="5"/>
  <c r="FF432" i="5"/>
  <c r="FF440" i="5"/>
  <c r="ED28" i="5" l="1"/>
  <c r="ED33" i="5"/>
  <c r="EO31" i="5"/>
  <c r="EO28" i="5"/>
  <c r="EO99" i="5"/>
  <c r="ED184" i="5"/>
  <c r="ED101" i="5"/>
  <c r="EO276" i="5"/>
  <c r="EO283" i="5"/>
  <c r="ED289" i="5"/>
  <c r="EO322" i="5"/>
  <c r="EO343" i="5"/>
  <c r="FG410" i="5"/>
  <c r="FG440" i="5"/>
  <c r="EN157" i="5"/>
  <c r="EO29" i="5"/>
  <c r="EO34" i="5"/>
  <c r="ED34" i="5"/>
  <c r="ED31" i="5"/>
  <c r="ED102" i="5"/>
  <c r="ED206" i="5"/>
  <c r="EO102" i="5"/>
  <c r="ED279" i="5"/>
  <c r="ED286" i="5"/>
  <c r="EO290" i="5"/>
  <c r="ED336" i="5"/>
  <c r="ED346" i="5"/>
  <c r="FG412" i="5"/>
  <c r="FG417" i="5"/>
  <c r="EO49" i="5"/>
  <c r="ED53" i="5"/>
  <c r="ED50" i="5"/>
  <c r="EO48" i="5"/>
  <c r="ED129" i="5"/>
  <c r="ED96" i="5"/>
  <c r="ED132" i="5"/>
  <c r="ED245" i="5"/>
  <c r="EO284" i="5"/>
  <c r="ED348" i="5"/>
  <c r="ED342" i="5"/>
  <c r="FG396" i="5"/>
  <c r="FG401" i="5"/>
  <c r="FG425" i="5"/>
  <c r="EO244" i="6"/>
  <c r="EO280" i="6"/>
  <c r="EO346" i="6"/>
  <c r="FG416" i="6"/>
  <c r="EN249" i="5"/>
  <c r="ED56" i="5"/>
  <c r="EO58" i="5"/>
  <c r="EO55" i="5"/>
  <c r="ED55" i="5"/>
  <c r="ED209" i="5"/>
  <c r="EO101" i="5"/>
  <c r="EO244" i="5"/>
  <c r="EO273" i="5"/>
  <c r="ED301" i="5"/>
  <c r="EO351" i="5"/>
  <c r="ED323" i="5"/>
  <c r="EO338" i="5"/>
  <c r="FG407" i="5"/>
  <c r="FG431" i="5"/>
  <c r="EO245" i="6"/>
  <c r="EO288" i="6"/>
  <c r="ED345" i="6"/>
  <c r="FG424" i="6"/>
  <c r="ED48" i="5"/>
  <c r="EO50" i="5"/>
  <c r="ED47" i="5"/>
  <c r="ED84" i="5"/>
  <c r="EO129" i="5"/>
  <c r="EO242" i="5"/>
  <c r="ED318" i="5"/>
  <c r="EO339" i="5"/>
  <c r="EO356" i="5"/>
  <c r="FG399" i="5"/>
  <c r="FG423" i="5"/>
  <c r="EO57" i="5"/>
  <c r="ED61" i="5"/>
  <c r="ED58" i="5"/>
  <c r="EO56" i="5"/>
  <c r="EO100" i="5"/>
  <c r="ED127" i="5"/>
  <c r="ED247" i="5"/>
  <c r="ED276" i="5"/>
  <c r="ED302" i="5"/>
  <c r="ED354" i="5"/>
  <c r="ED334" i="5"/>
  <c r="ED341" i="5"/>
  <c r="FG409" i="5"/>
  <c r="FG433" i="5"/>
  <c r="EO60" i="6"/>
  <c r="ED245" i="6"/>
  <c r="ED323" i="6"/>
  <c r="EO358" i="6"/>
  <c r="FG432" i="6"/>
  <c r="ED5" i="5"/>
  <c r="ED4" i="5"/>
  <c r="ED99" i="5"/>
  <c r="EO83" i="5"/>
  <c r="EO82" i="5"/>
  <c r="ED271" i="5"/>
  <c r="EO274" i="5"/>
  <c r="EO282" i="5"/>
  <c r="ED338" i="5"/>
  <c r="ED340" i="5"/>
  <c r="FG404" i="5"/>
  <c r="FG434" i="5"/>
  <c r="ED64" i="5"/>
  <c r="EO66" i="5"/>
  <c r="EO63" i="5"/>
  <c r="ED63" i="5"/>
  <c r="EO127" i="5"/>
  <c r="EO132" i="5"/>
  <c r="EO271" i="5"/>
  <c r="EO280" i="5"/>
  <c r="ED305" i="5"/>
  <c r="ED352" i="5"/>
  <c r="EO344" i="5"/>
  <c r="EO346" i="5"/>
  <c r="FG415" i="5"/>
  <c r="FG439" i="5"/>
  <c r="ED69" i="6"/>
  <c r="EO68" i="6"/>
  <c r="ED276" i="6"/>
  <c r="ED338" i="6"/>
  <c r="ED354" i="6"/>
  <c r="FG440" i="6"/>
  <c r="EO65" i="5"/>
  <c r="ED66" i="5"/>
  <c r="EO64" i="5"/>
  <c r="ED130" i="5"/>
  <c r="ED154" i="5"/>
  <c r="ED274" i="5"/>
  <c r="ED282" i="5"/>
  <c r="ED306" i="5"/>
  <c r="EO352" i="5"/>
  <c r="ED347" i="5"/>
  <c r="ED349" i="5"/>
  <c r="FG418" i="5"/>
  <c r="EO126" i="5"/>
  <c r="ED69" i="5"/>
  <c r="FG441" i="5"/>
  <c r="ED72" i="5"/>
  <c r="ED75" i="5"/>
  <c r="EO71" i="5"/>
  <c r="ED71" i="5"/>
  <c r="EO155" i="5"/>
  <c r="ED207" i="5"/>
  <c r="EO279" i="5"/>
  <c r="EO243" i="5"/>
  <c r="EO285" i="5"/>
  <c r="EO358" i="5"/>
  <c r="EO357" i="5"/>
  <c r="EO354" i="5"/>
  <c r="FG424" i="5"/>
  <c r="ED32" i="6"/>
  <c r="ED97" i="6"/>
  <c r="EO84" i="6"/>
  <c r="EO290" i="6"/>
  <c r="EO341" i="6"/>
  <c r="EO353" i="6"/>
  <c r="FG431" i="6"/>
  <c r="EO345" i="5"/>
  <c r="EO73" i="5"/>
  <c r="EO75" i="5"/>
  <c r="ED74" i="5"/>
  <c r="EO72" i="5"/>
  <c r="EO156" i="5"/>
  <c r="EO74" i="5"/>
  <c r="EO241" i="5"/>
  <c r="ED246" i="5"/>
  <c r="ED288" i="5"/>
  <c r="EO319" i="5"/>
  <c r="ED358" i="5"/>
  <c r="FG397" i="5"/>
  <c r="FG426" i="5"/>
  <c r="EO36" i="6"/>
  <c r="EO47" i="6"/>
  <c r="EO125" i="6"/>
  <c r="EO100" i="6"/>
  <c r="ED277" i="6"/>
  <c r="EO336" i="6"/>
  <c r="FG399" i="6"/>
  <c r="FG439" i="6"/>
  <c r="EO47" i="5"/>
  <c r="ED79" i="5"/>
  <c r="ED95" i="5"/>
  <c r="EO96" i="5"/>
  <c r="ED82" i="5"/>
  <c r="ED180" i="5"/>
  <c r="ED81" i="5"/>
  <c r="ED248" i="5"/>
  <c r="ED273" i="5"/>
  <c r="ED281" i="5"/>
  <c r="EO335" i="5"/>
  <c r="EO337" i="5"/>
  <c r="FG402" i="5"/>
  <c r="FG432" i="5"/>
  <c r="EC308" i="6"/>
  <c r="EC185" i="6"/>
  <c r="EC185" i="5"/>
  <c r="FF395" i="6"/>
  <c r="EC333" i="6"/>
  <c r="EN316" i="6"/>
  <c r="EN333" i="6"/>
  <c r="EC316" i="6"/>
  <c r="EN269" i="6"/>
  <c r="EC300" i="6"/>
  <c r="EC269" i="6"/>
  <c r="EC204" i="6"/>
  <c r="EC240" i="6"/>
  <c r="EC177" i="6"/>
  <c r="EN240" i="6"/>
  <c r="EC153" i="6"/>
  <c r="EN124" i="6"/>
  <c r="EC94" i="6"/>
  <c r="EC124" i="6"/>
  <c r="EN153" i="6"/>
  <c r="EN94" i="6"/>
  <c r="EC26" i="6"/>
  <c r="EC45" i="6"/>
  <c r="EN26" i="6"/>
  <c r="EN45" i="6"/>
  <c r="EN359" i="6"/>
  <c r="EC291" i="6"/>
  <c r="EN133" i="6"/>
  <c r="EN85" i="6"/>
  <c r="EC359" i="6"/>
  <c r="EN157" i="6"/>
  <c r="EN249" i="6"/>
  <c r="EC36" i="6"/>
  <c r="EC249" i="6"/>
  <c r="ED60" i="6"/>
  <c r="ED68" i="6"/>
  <c r="ED76" i="6"/>
  <c r="ED84" i="6"/>
  <c r="EO101" i="6"/>
  <c r="ED207" i="6"/>
  <c r="EO62" i="6"/>
  <c r="EO70" i="6"/>
  <c r="EO78" i="6"/>
  <c r="EO98" i="6"/>
  <c r="ED128" i="6"/>
  <c r="ED183" i="6"/>
  <c r="EO63" i="6"/>
  <c r="EO71" i="6"/>
  <c r="EO79" i="6"/>
  <c r="ED98" i="6"/>
  <c r="ED125" i="6"/>
  <c r="ED206" i="6"/>
  <c r="ED63" i="6"/>
  <c r="ED71" i="6"/>
  <c r="ED79" i="6"/>
  <c r="ED95" i="6"/>
  <c r="ED103" i="6"/>
  <c r="EO129" i="6"/>
  <c r="EO156" i="6"/>
  <c r="ED184" i="6"/>
  <c r="EO247" i="6"/>
  <c r="ED155" i="6"/>
  <c r="ED247" i="6"/>
  <c r="EO248" i="6"/>
  <c r="EO246" i="6"/>
  <c r="EO277" i="6"/>
  <c r="EO285" i="6"/>
  <c r="EO270" i="6"/>
  <c r="EO278" i="6"/>
  <c r="EO286" i="6"/>
  <c r="EO271" i="6"/>
  <c r="EO279" i="6"/>
  <c r="EO287" i="6"/>
  <c r="ED275" i="6"/>
  <c r="ED283" i="6"/>
  <c r="EO317" i="6"/>
  <c r="EO323" i="6"/>
  <c r="ED319" i="6"/>
  <c r="ED318" i="6"/>
  <c r="ED352" i="6"/>
  <c r="ED339" i="6"/>
  <c r="ED301" i="6"/>
  <c r="ED305" i="6"/>
  <c r="EO318" i="6"/>
  <c r="ED337" i="6"/>
  <c r="ED348" i="6"/>
  <c r="ED349" i="6"/>
  <c r="EO345" i="6"/>
  <c r="ED341" i="6"/>
  <c r="EO355" i="6"/>
  <c r="ED350" i="6"/>
  <c r="ED356" i="6"/>
  <c r="FG401" i="6"/>
  <c r="FG409" i="6"/>
  <c r="FG400" i="6"/>
  <c r="FG408" i="6"/>
  <c r="EO344" i="6"/>
  <c r="EO352" i="6"/>
  <c r="FG418" i="6"/>
  <c r="FG426" i="6"/>
  <c r="FG434" i="6"/>
  <c r="FG417" i="6"/>
  <c r="FG425" i="6"/>
  <c r="FG433" i="6"/>
  <c r="EC324" i="6"/>
  <c r="EC210" i="6"/>
  <c r="EC157" i="6"/>
  <c r="EC133" i="6"/>
  <c r="EC85" i="6"/>
  <c r="ED316" i="6"/>
  <c r="FG395" i="6"/>
  <c r="EO333" i="6"/>
  <c r="ED333" i="6"/>
  <c r="EO316" i="6"/>
  <c r="ED300" i="6"/>
  <c r="ED269" i="6"/>
  <c r="EO269" i="6"/>
  <c r="ED240" i="6"/>
  <c r="EO153" i="6"/>
  <c r="EO240" i="6"/>
  <c r="ED153" i="6"/>
  <c r="ED204" i="6"/>
  <c r="ED94" i="6"/>
  <c r="ED177" i="6"/>
  <c r="ED124" i="6"/>
  <c r="EO94" i="6"/>
  <c r="EO124" i="6"/>
  <c r="ED45" i="6"/>
  <c r="EO26" i="6"/>
  <c r="EO45" i="6"/>
  <c r="ED26" i="6"/>
  <c r="FH427" i="6"/>
  <c r="FH423" i="6"/>
  <c r="FH440" i="6"/>
  <c r="EE358" i="6"/>
  <c r="EE354" i="6"/>
  <c r="EE346" i="6"/>
  <c r="EP349" i="6"/>
  <c r="EP344" i="6"/>
  <c r="EE355" i="6"/>
  <c r="EE290" i="6"/>
  <c r="EE345" i="6"/>
  <c r="EE337" i="6"/>
  <c r="EP336" i="6"/>
  <c r="EE306" i="6"/>
  <c r="EP283" i="6"/>
  <c r="EE277" i="6"/>
  <c r="EE273" i="6"/>
  <c r="EE288" i="6"/>
  <c r="EE275" i="6"/>
  <c r="EE271" i="6"/>
  <c r="EP241" i="6"/>
  <c r="EE179" i="6"/>
  <c r="EP156" i="6"/>
  <c r="EE130" i="6"/>
  <c r="EE74" i="6"/>
  <c r="EE70" i="6"/>
  <c r="EE62" i="6"/>
  <c r="EP70" i="6"/>
  <c r="EP66" i="6"/>
  <c r="EP58" i="6"/>
  <c r="EE64" i="6"/>
  <c r="EE60" i="6"/>
  <c r="EP129" i="6"/>
  <c r="EE67" i="6"/>
  <c r="EE63" i="6"/>
  <c r="EP54" i="6"/>
  <c r="EF1" i="6"/>
  <c r="FH436" i="6" s="1"/>
  <c r="EP49" i="6"/>
  <c r="EE48" i="6"/>
  <c r="EE31" i="6"/>
  <c r="EE47" i="6"/>
  <c r="EP29" i="6"/>
  <c r="EP27" i="6"/>
  <c r="EE54" i="6"/>
  <c r="EE28" i="6"/>
  <c r="ED34" i="6"/>
  <c r="EO51" i="6"/>
  <c r="EO61" i="6"/>
  <c r="EO69" i="6"/>
  <c r="EO77" i="6"/>
  <c r="ED96" i="6"/>
  <c r="ED127" i="6"/>
  <c r="ED209" i="6"/>
  <c r="ED65" i="6"/>
  <c r="ED73" i="6"/>
  <c r="ED81" i="6"/>
  <c r="ED101" i="6"/>
  <c r="EO131" i="6"/>
  <c r="ED58" i="6"/>
  <c r="ED66" i="6"/>
  <c r="ED74" i="6"/>
  <c r="ED82" i="6"/>
  <c r="EO99" i="6"/>
  <c r="EO126" i="6"/>
  <c r="ED208" i="6"/>
  <c r="EO64" i="6"/>
  <c r="EO72" i="6"/>
  <c r="EO80" i="6"/>
  <c r="EO96" i="6"/>
  <c r="ED126" i="6"/>
  <c r="ED132" i="6"/>
  <c r="ED178" i="6"/>
  <c r="ED242" i="6"/>
  <c r="ED131" i="6"/>
  <c r="ED156" i="6"/>
  <c r="EO241" i="6"/>
  <c r="ED241" i="6"/>
  <c r="ED272" i="6"/>
  <c r="ED280" i="6"/>
  <c r="ED288" i="6"/>
  <c r="ED273" i="6"/>
  <c r="ED281" i="6"/>
  <c r="ED289" i="6"/>
  <c r="ED274" i="6"/>
  <c r="ED282" i="6"/>
  <c r="ED248" i="6"/>
  <c r="EO276" i="6"/>
  <c r="EO284" i="6"/>
  <c r="ED320" i="6"/>
  <c r="ED335" i="6"/>
  <c r="EO319" i="6"/>
  <c r="EO337" i="6"/>
  <c r="EO321" i="6"/>
  <c r="EO339" i="6"/>
  <c r="ED302" i="6"/>
  <c r="ED306" i="6"/>
  <c r="ED321" i="6"/>
  <c r="EO338" i="6"/>
  <c r="ED342" i="6"/>
  <c r="FG396" i="6"/>
  <c r="EO354" i="6"/>
  <c r="EO342" i="6"/>
  <c r="EO357" i="6"/>
  <c r="EO350" i="6"/>
  <c r="FG398" i="6"/>
  <c r="FG403" i="6"/>
  <c r="FG411" i="6"/>
  <c r="FG402" i="6"/>
  <c r="FG410" i="6"/>
  <c r="ED347" i="6"/>
  <c r="ED355" i="6"/>
  <c r="FG420" i="6"/>
  <c r="FG428" i="6"/>
  <c r="FG436" i="6"/>
  <c r="FG419" i="6"/>
  <c r="FG427" i="6"/>
  <c r="FG435" i="6"/>
  <c r="FF442" i="6"/>
  <c r="EN291" i="6"/>
  <c r="EN324" i="6"/>
  <c r="EC104" i="6"/>
  <c r="EN104" i="6"/>
  <c r="ED7" i="6"/>
  <c r="ED53" i="6"/>
  <c r="ED28" i="6"/>
  <c r="ED46" i="6"/>
  <c r="ED54" i="6"/>
  <c r="ED64" i="6"/>
  <c r="ED72" i="6"/>
  <c r="ED80" i="6"/>
  <c r="EO97" i="6"/>
  <c r="EO128" i="6"/>
  <c r="EO58" i="6"/>
  <c r="EO66" i="6"/>
  <c r="EO74" i="6"/>
  <c r="EO82" i="6"/>
  <c r="EO102" i="6"/>
  <c r="ED179" i="6"/>
  <c r="EO59" i="6"/>
  <c r="EO67" i="6"/>
  <c r="EO75" i="6"/>
  <c r="EO83" i="6"/>
  <c r="ED102" i="6"/>
  <c r="ED130" i="6"/>
  <c r="ED59" i="6"/>
  <c r="ED67" i="6"/>
  <c r="ED75" i="6"/>
  <c r="ED83" i="6"/>
  <c r="ED99" i="6"/>
  <c r="EO127" i="6"/>
  <c r="EO154" i="6"/>
  <c r="ED180" i="6"/>
  <c r="EO243" i="6"/>
  <c r="EO132" i="6"/>
  <c r="ED243" i="6"/>
  <c r="ED244" i="6"/>
  <c r="EO242" i="6"/>
  <c r="EO273" i="6"/>
  <c r="EO281" i="6"/>
  <c r="ED290" i="6"/>
  <c r="EO274" i="6"/>
  <c r="EO282" i="6"/>
  <c r="EO289" i="6"/>
  <c r="EO275" i="6"/>
  <c r="EO283" i="6"/>
  <c r="ED271" i="6"/>
  <c r="ED279" i="6"/>
  <c r="ED287" i="6"/>
  <c r="EO320" i="6"/>
  <c r="EO335" i="6"/>
  <c r="ED322" i="6"/>
  <c r="ED340" i="6"/>
  <c r="ED336" i="6"/>
  <c r="ED346" i="6"/>
  <c r="ED303" i="6"/>
  <c r="ED307" i="6"/>
  <c r="EO322" i="6"/>
  <c r="EO340" i="6"/>
  <c r="EO343" i="6"/>
  <c r="ED343" i="6"/>
  <c r="ED357" i="6"/>
  <c r="EO351" i="6"/>
  <c r="ED358" i="6"/>
  <c r="ED353" i="6"/>
  <c r="FG397" i="6"/>
  <c r="FG405" i="6"/>
  <c r="FG413" i="6"/>
  <c r="FG404" i="6"/>
  <c r="FG412" i="6"/>
  <c r="EO348" i="6"/>
  <c r="EO356" i="6"/>
  <c r="FG422" i="6"/>
  <c r="FG430" i="6"/>
  <c r="FG438" i="6"/>
  <c r="FG421" i="6"/>
  <c r="FG429" i="6"/>
  <c r="FG437" i="6"/>
  <c r="EN359" i="5"/>
  <c r="ED32" i="5"/>
  <c r="ED52" i="5"/>
  <c r="ED60" i="5"/>
  <c r="ED68" i="5"/>
  <c r="ED76" i="5"/>
  <c r="ED29" i="5"/>
  <c r="EO46" i="5"/>
  <c r="EO54" i="5"/>
  <c r="EO62" i="5"/>
  <c r="EO70" i="5"/>
  <c r="EO79" i="5"/>
  <c r="EO27" i="5"/>
  <c r="EO35" i="5"/>
  <c r="EO51" i="5"/>
  <c r="EO59" i="5"/>
  <c r="EO67" i="5"/>
  <c r="EO80" i="5"/>
  <c r="ED6" i="5"/>
  <c r="ED7" i="5" s="1"/>
  <c r="EO32" i="5"/>
  <c r="ED51" i="5"/>
  <c r="ED59" i="5"/>
  <c r="ED67" i="5"/>
  <c r="EO77" i="5"/>
  <c r="EO95" i="5"/>
  <c r="EO103" i="5"/>
  <c r="EO130" i="5"/>
  <c r="ED103" i="5"/>
  <c r="EO131" i="5"/>
  <c r="ED178" i="5"/>
  <c r="ED182" i="5"/>
  <c r="ED80" i="5"/>
  <c r="EO97" i="5"/>
  <c r="EO128" i="5"/>
  <c r="ED155" i="5"/>
  <c r="ED77" i="5"/>
  <c r="ED97" i="5"/>
  <c r="EO125" i="5"/>
  <c r="ED208" i="5"/>
  <c r="EO248" i="5"/>
  <c r="EO275" i="5"/>
  <c r="ED244" i="5"/>
  <c r="EO272" i="5"/>
  <c r="EO281" i="5"/>
  <c r="EO246" i="5"/>
  <c r="EO277" i="5"/>
  <c r="ED283" i="5"/>
  <c r="EO247" i="5"/>
  <c r="ED277" i="5"/>
  <c r="EO287" i="5"/>
  <c r="ED287" i="5"/>
  <c r="ED303" i="5"/>
  <c r="ED307" i="5"/>
  <c r="EO289" i="5"/>
  <c r="ED285" i="5"/>
  <c r="EO317" i="5"/>
  <c r="EO348" i="5"/>
  <c r="ED321" i="5"/>
  <c r="ED355" i="5"/>
  <c r="ED322" i="5"/>
  <c r="ED317" i="5"/>
  <c r="EO336" i="5"/>
  <c r="ED357" i="5"/>
  <c r="EO341" i="5"/>
  <c r="EO347" i="5"/>
  <c r="ED320" i="5"/>
  <c r="EO340" i="5"/>
  <c r="EO353" i="5"/>
  <c r="EO334" i="5"/>
  <c r="EO342" i="5"/>
  <c r="EO350" i="5"/>
  <c r="FG398" i="5"/>
  <c r="FG406" i="5"/>
  <c r="FG414" i="5"/>
  <c r="FG403" i="5"/>
  <c r="FG411" i="5"/>
  <c r="FG420" i="5"/>
  <c r="FG428" i="5"/>
  <c r="FG436" i="5"/>
  <c r="FG419" i="5"/>
  <c r="FG427" i="5"/>
  <c r="EC324" i="5"/>
  <c r="EO333" i="5"/>
  <c r="FG395" i="5"/>
  <c r="ED316" i="5"/>
  <c r="ED333" i="5"/>
  <c r="EO316" i="5"/>
  <c r="ED300" i="5"/>
  <c r="EO269" i="5"/>
  <c r="ED240" i="5"/>
  <c r="ED269" i="5"/>
  <c r="EO240" i="5"/>
  <c r="ED177" i="5"/>
  <c r="EO94" i="5"/>
  <c r="ED153" i="5"/>
  <c r="EO124" i="5"/>
  <c r="ED204" i="5"/>
  <c r="EO153" i="5"/>
  <c r="ED124" i="5"/>
  <c r="ED26" i="5"/>
  <c r="ED45" i="5"/>
  <c r="EO26" i="5"/>
  <c r="ED94" i="5"/>
  <c r="EO45" i="5"/>
  <c r="EN291" i="5"/>
  <c r="EC249" i="5"/>
  <c r="FH429" i="5"/>
  <c r="FH423" i="5"/>
  <c r="FH440" i="5"/>
  <c r="FH438" i="5"/>
  <c r="FH432" i="5"/>
  <c r="FH430" i="5"/>
  <c r="FH424" i="5"/>
  <c r="FH422" i="5"/>
  <c r="FH406" i="5"/>
  <c r="FH415" i="5"/>
  <c r="FH407" i="5"/>
  <c r="FH405" i="5"/>
  <c r="FH397" i="5"/>
  <c r="EE356" i="5"/>
  <c r="EP349" i="5"/>
  <c r="EE348" i="5"/>
  <c r="EE350" i="5"/>
  <c r="EP347" i="5"/>
  <c r="EP334" i="5"/>
  <c r="EP320" i="5"/>
  <c r="EP354" i="5"/>
  <c r="EE351" i="5"/>
  <c r="EP348" i="5"/>
  <c r="EE338" i="5"/>
  <c r="EP317" i="5"/>
  <c r="EP358" i="5"/>
  <c r="EE321" i="5"/>
  <c r="EP346" i="5"/>
  <c r="EE346" i="5"/>
  <c r="EP340" i="5"/>
  <c r="EE357" i="5"/>
  <c r="EE342" i="5"/>
  <c r="EP285" i="5"/>
  <c r="EE284" i="5"/>
  <c r="EP318" i="5"/>
  <c r="EE305" i="5"/>
  <c r="EE304" i="5"/>
  <c r="EE301" i="5"/>
  <c r="EP288" i="5"/>
  <c r="EE283" i="5"/>
  <c r="EE285" i="5"/>
  <c r="EP282" i="5"/>
  <c r="EE276" i="5"/>
  <c r="EP246" i="5"/>
  <c r="EE245" i="5"/>
  <c r="EE279" i="5"/>
  <c r="EP276" i="5"/>
  <c r="EE271" i="5"/>
  <c r="EE278" i="5"/>
  <c r="EP275" i="5"/>
  <c r="EP248" i="5"/>
  <c r="EE243" i="5"/>
  <c r="EP278" i="5"/>
  <c r="EE273" i="5"/>
  <c r="EP270" i="5"/>
  <c r="EP243" i="5"/>
  <c r="EP128" i="5"/>
  <c r="EE127" i="5"/>
  <c r="EE96" i="5"/>
  <c r="EE80" i="5"/>
  <c r="EP77" i="5"/>
  <c r="EE184" i="5"/>
  <c r="EE183" i="5"/>
  <c r="EE180" i="5"/>
  <c r="EP127" i="5"/>
  <c r="EE126" i="5"/>
  <c r="EP96" i="5"/>
  <c r="EE83" i="5"/>
  <c r="EP80" i="5"/>
  <c r="EE205" i="5"/>
  <c r="EP130" i="5"/>
  <c r="EE125" i="5"/>
  <c r="EP102" i="5"/>
  <c r="EE101" i="5"/>
  <c r="EE82" i="5"/>
  <c r="EE74" i="5"/>
  <c r="EP71" i="5"/>
  <c r="EE66" i="5"/>
  <c r="EP63" i="5"/>
  <c r="EE58" i="5"/>
  <c r="EE34" i="5"/>
  <c r="EP31" i="5"/>
  <c r="EP75" i="5"/>
  <c r="EP70" i="5"/>
  <c r="EE69" i="5"/>
  <c r="EP62" i="5"/>
  <c r="EE61" i="5"/>
  <c r="EP54" i="5"/>
  <c r="EE29" i="5"/>
  <c r="EE5" i="5"/>
  <c r="EF1" i="5"/>
  <c r="FH435" i="5" s="1"/>
  <c r="EP99" i="5"/>
  <c r="EE81" i="5"/>
  <c r="EP76" i="5"/>
  <c r="EP73" i="5"/>
  <c r="EE72" i="5"/>
  <c r="EE68" i="5"/>
  <c r="EP57" i="5"/>
  <c r="EE56" i="5"/>
  <c r="EE52" i="5"/>
  <c r="EP49" i="5"/>
  <c r="EE48" i="5"/>
  <c r="EE32" i="5"/>
  <c r="EP29" i="5"/>
  <c r="EE28" i="5"/>
  <c r="EP95" i="5"/>
  <c r="EP68" i="5"/>
  <c r="EE67" i="5"/>
  <c r="EE63" i="5"/>
  <c r="EP60" i="5"/>
  <c r="EE59" i="5"/>
  <c r="EE55" i="5"/>
  <c r="EP52" i="5"/>
  <c r="EE51" i="5"/>
  <c r="EE47" i="5"/>
  <c r="EE27" i="5"/>
  <c r="EE6" i="5"/>
  <c r="EO33" i="5"/>
  <c r="EO53" i="5"/>
  <c r="EO61" i="5"/>
  <c r="EO69" i="5"/>
  <c r="EO76" i="5"/>
  <c r="EO30" i="5"/>
  <c r="ED49" i="5"/>
  <c r="ED57" i="5"/>
  <c r="ED65" i="5"/>
  <c r="ED73" i="5"/>
  <c r="ED83" i="5"/>
  <c r="ED30" i="5"/>
  <c r="ED46" i="5"/>
  <c r="ED54" i="5"/>
  <c r="ED62" i="5"/>
  <c r="ED70" i="5"/>
  <c r="EO84" i="5"/>
  <c r="ED27" i="5"/>
  <c r="ED35" i="5"/>
  <c r="EO52" i="5"/>
  <c r="EO60" i="5"/>
  <c r="EO68" i="5"/>
  <c r="ED78" i="5"/>
  <c r="ED98" i="5"/>
  <c r="ED125" i="5"/>
  <c r="ED205" i="5"/>
  <c r="ED126" i="5"/>
  <c r="EO154" i="5"/>
  <c r="EO157" i="5" s="1"/>
  <c r="ED179" i="5"/>
  <c r="ED183" i="5"/>
  <c r="EO81" i="5"/>
  <c r="ED100" i="5"/>
  <c r="ED131" i="5"/>
  <c r="ED156" i="5"/>
  <c r="ED157" i="5" s="1"/>
  <c r="EO78" i="5"/>
  <c r="EO98" i="5"/>
  <c r="ED128" i="5"/>
  <c r="ED243" i="5"/>
  <c r="ED270" i="5"/>
  <c r="ED278" i="5"/>
  <c r="EO245" i="5"/>
  <c r="EO249" i="5" s="1"/>
  <c r="ED275" i="5"/>
  <c r="ED241" i="5"/>
  <c r="ED272" i="5"/>
  <c r="ED280" i="5"/>
  <c r="ED242" i="5"/>
  <c r="EO270" i="5"/>
  <c r="EO278" i="5"/>
  <c r="ED290" i="5"/>
  <c r="EO288" i="5"/>
  <c r="ED304" i="5"/>
  <c r="ED284" i="5"/>
  <c r="ED319" i="5"/>
  <c r="EO286" i="5"/>
  <c r="EO323" i="5"/>
  <c r="ED351" i="5"/>
  <c r="EO349" i="5"/>
  <c r="EO355" i="5"/>
  <c r="ED335" i="5"/>
  <c r="EO318" i="5"/>
  <c r="ED339" i="5"/>
  <c r="EO320" i="5"/>
  <c r="ED344" i="5"/>
  <c r="ED350" i="5"/>
  <c r="EO321" i="5"/>
  <c r="ED343" i="5"/>
  <c r="ED356" i="5"/>
  <c r="ED337" i="5"/>
  <c r="ED345" i="5"/>
  <c r="ED353" i="5"/>
  <c r="FG400" i="5"/>
  <c r="FG408" i="5"/>
  <c r="FG416" i="5"/>
  <c r="FG405" i="5"/>
  <c r="FG413" i="5"/>
  <c r="FG422" i="5"/>
  <c r="FG430" i="5"/>
  <c r="FG438" i="5"/>
  <c r="FG421" i="5"/>
  <c r="FG429" i="5"/>
  <c r="FG437" i="5"/>
  <c r="FF442" i="5"/>
  <c r="EC133" i="5"/>
  <c r="EC85" i="5"/>
  <c r="EC359" i="5"/>
  <c r="EC291" i="5"/>
  <c r="EN85" i="5"/>
  <c r="EN104" i="5"/>
  <c r="EC308" i="5"/>
  <c r="EC210" i="5"/>
  <c r="FF395" i="5"/>
  <c r="EN333" i="5"/>
  <c r="EC333" i="5"/>
  <c r="EC316" i="5"/>
  <c r="EN316" i="5"/>
  <c r="EC300" i="5"/>
  <c r="EC269" i="5"/>
  <c r="EN240" i="5"/>
  <c r="EN269" i="5"/>
  <c r="EC240" i="5"/>
  <c r="EN153" i="5"/>
  <c r="EC124" i="5"/>
  <c r="EC177" i="5"/>
  <c r="EN94" i="5"/>
  <c r="EC153" i="5"/>
  <c r="EN124" i="5"/>
  <c r="EC204" i="5"/>
  <c r="EC94" i="5"/>
  <c r="EN45" i="5"/>
  <c r="EC26" i="5"/>
  <c r="EC45" i="5"/>
  <c r="EN26" i="5"/>
  <c r="EN324" i="5"/>
  <c r="EN133" i="5"/>
  <c r="EC104" i="5"/>
  <c r="EP55" i="6" l="1"/>
  <c r="EE33" i="6"/>
  <c r="EE59" i="6"/>
  <c r="EP132" i="6"/>
  <c r="EP62" i="6"/>
  <c r="EE66" i="6"/>
  <c r="EP154" i="6"/>
  <c r="EP245" i="6"/>
  <c r="EE304" i="6"/>
  <c r="EP287" i="6"/>
  <c r="EP318" i="6"/>
  <c r="EP341" i="6"/>
  <c r="EE350" i="6"/>
  <c r="FH419" i="6"/>
  <c r="EP31" i="6"/>
  <c r="EE52" i="6"/>
  <c r="EE71" i="6"/>
  <c r="EE68" i="6"/>
  <c r="EP74" i="6"/>
  <c r="EE78" i="6"/>
  <c r="EE181" i="6"/>
  <c r="EE279" i="6"/>
  <c r="EE281" i="6"/>
  <c r="EP339" i="6"/>
  <c r="EE320" i="6"/>
  <c r="EP353" i="6"/>
  <c r="FH406" i="6"/>
  <c r="FH431" i="6"/>
  <c r="EP79" i="5"/>
  <c r="EP82" i="5"/>
  <c r="EE99" i="5"/>
  <c r="EP97" i="5"/>
  <c r="EE270" i="5"/>
  <c r="EP277" i="5"/>
  <c r="EE320" i="5"/>
  <c r="EP352" i="5"/>
  <c r="EE337" i="5"/>
  <c r="FH413" i="5"/>
  <c r="FH421" i="5"/>
  <c r="EP35" i="6"/>
  <c r="EE56" i="6"/>
  <c r="EE75" i="6"/>
  <c r="EE72" i="6"/>
  <c r="EP78" i="6"/>
  <c r="EE82" i="6"/>
  <c r="EE183" i="6"/>
  <c r="EE283" i="6"/>
  <c r="EE285" i="6"/>
  <c r="EE341" i="6"/>
  <c r="EE336" i="6"/>
  <c r="FH397" i="6"/>
  <c r="FH410" i="6"/>
  <c r="FH435" i="6"/>
  <c r="EE79" i="6"/>
  <c r="EE76" i="6"/>
  <c r="EP82" i="6"/>
  <c r="EP95" i="6"/>
  <c r="EE242" i="6"/>
  <c r="EE287" i="6"/>
  <c r="EE289" i="6"/>
  <c r="EE323" i="6"/>
  <c r="EE340" i="6"/>
  <c r="EP354" i="6"/>
  <c r="FH414" i="6"/>
  <c r="FH439" i="6"/>
  <c r="EE30" i="6"/>
  <c r="EP48" i="6"/>
  <c r="EE4" i="6"/>
  <c r="EE83" i="6"/>
  <c r="EE80" i="6"/>
  <c r="EP98" i="6"/>
  <c r="EP99" i="6"/>
  <c r="EE246" i="6"/>
  <c r="EE303" i="6"/>
  <c r="EE301" i="6"/>
  <c r="EE335" i="6"/>
  <c r="EP345" i="6"/>
  <c r="EP357" i="6"/>
  <c r="FH420" i="6"/>
  <c r="EP28" i="5"/>
  <c r="EE71" i="5"/>
  <c r="EE60" i="5"/>
  <c r="EP34" i="5"/>
  <c r="EP47" i="5"/>
  <c r="EP129" i="5"/>
  <c r="EP154" i="5"/>
  <c r="EE154" i="5"/>
  <c r="EP283" i="5"/>
  <c r="EP290" i="5"/>
  <c r="EE317" i="5"/>
  <c r="EP319" i="5"/>
  <c r="EP357" i="5"/>
  <c r="FH408" i="5"/>
  <c r="FH431" i="5"/>
  <c r="EE34" i="6"/>
  <c r="EP52" i="6"/>
  <c r="EP28" i="6"/>
  <c r="EE95" i="6"/>
  <c r="EE84" i="6"/>
  <c r="EP102" i="6"/>
  <c r="EP103" i="6"/>
  <c r="EE243" i="6"/>
  <c r="EE272" i="6"/>
  <c r="EP248" i="6"/>
  <c r="EE338" i="6"/>
  <c r="EE342" i="6"/>
  <c r="FH403" i="6"/>
  <c r="FH424" i="6"/>
  <c r="EP32" i="5"/>
  <c r="EE78" i="5"/>
  <c r="EE64" i="5"/>
  <c r="EP46" i="5"/>
  <c r="EE50" i="5"/>
  <c r="EE132" i="5"/>
  <c r="EP155" i="5"/>
  <c r="EE155" i="5"/>
  <c r="EP241" i="5"/>
  <c r="EE286" i="5"/>
  <c r="EP322" i="5"/>
  <c r="EE322" i="5"/>
  <c r="EE340" i="5"/>
  <c r="FH414" i="5"/>
  <c r="FH437" i="5"/>
  <c r="EE46" i="6"/>
  <c r="EE55" i="6"/>
  <c r="EP32" i="6"/>
  <c r="EE99" i="6"/>
  <c r="EP97" i="6"/>
  <c r="EE128" i="6"/>
  <c r="EP126" i="6"/>
  <c r="EE247" i="6"/>
  <c r="EE276" i="6"/>
  <c r="EP271" i="6"/>
  <c r="EE319" i="6"/>
  <c r="EP348" i="6"/>
  <c r="FH407" i="6"/>
  <c r="FH428" i="6"/>
  <c r="EE35" i="5"/>
  <c r="EP83" i="5"/>
  <c r="EP65" i="5"/>
  <c r="EE53" i="5"/>
  <c r="EP55" i="5"/>
  <c r="EP103" i="5"/>
  <c r="EE179" i="5"/>
  <c r="EE242" i="5"/>
  <c r="EE248" i="5"/>
  <c r="EE318" i="5"/>
  <c r="EP339" i="5"/>
  <c r="EP335" i="5"/>
  <c r="EP341" i="5"/>
  <c r="FH416" i="5"/>
  <c r="FH439" i="5"/>
  <c r="EP47" i="6"/>
  <c r="EP56" i="6"/>
  <c r="EP46" i="6"/>
  <c r="EE103" i="6"/>
  <c r="EP101" i="6"/>
  <c r="EE155" i="6"/>
  <c r="EE241" i="6"/>
  <c r="EE206" i="6"/>
  <c r="EE280" i="6"/>
  <c r="EP275" i="6"/>
  <c r="EE322" i="6"/>
  <c r="EP350" i="6"/>
  <c r="FH411" i="6"/>
  <c r="FH432" i="6"/>
  <c r="EP51" i="6"/>
  <c r="EE29" i="6"/>
  <c r="EP50" i="6"/>
  <c r="EP127" i="6"/>
  <c r="EP128" i="6"/>
  <c r="EE58" i="6"/>
  <c r="EE245" i="6"/>
  <c r="EE208" i="6"/>
  <c r="EE284" i="6"/>
  <c r="EP279" i="6"/>
  <c r="EE334" i="6"/>
  <c r="EP352" i="6"/>
  <c r="FH415" i="6"/>
  <c r="ED359" i="6"/>
  <c r="ED210" i="6"/>
  <c r="ED185" i="6"/>
  <c r="EO133" i="6"/>
  <c r="ED324" i="6"/>
  <c r="ED359" i="5"/>
  <c r="ED249" i="5"/>
  <c r="ED133" i="6"/>
  <c r="ED85" i="6"/>
  <c r="ED36" i="6"/>
  <c r="ED249" i="6"/>
  <c r="FI401" i="6"/>
  <c r="FI399" i="6"/>
  <c r="FI402" i="6"/>
  <c r="FI400" i="6"/>
  <c r="FI398" i="6"/>
  <c r="EG1" i="6"/>
  <c r="FI434" i="6" s="1"/>
  <c r="EP30" i="6"/>
  <c r="EE49" i="6"/>
  <c r="EE57" i="6"/>
  <c r="EP64" i="6"/>
  <c r="EP72" i="6"/>
  <c r="EP80" i="6"/>
  <c r="EP96" i="6"/>
  <c r="EE126" i="6"/>
  <c r="EE132" i="6"/>
  <c r="EP61" i="6"/>
  <c r="EP69" i="6"/>
  <c r="EP77" i="6"/>
  <c r="EE96" i="6"/>
  <c r="EE127" i="6"/>
  <c r="EE61" i="6"/>
  <c r="EE69" i="6"/>
  <c r="EE77" i="6"/>
  <c r="EE97" i="6"/>
  <c r="EP125" i="6"/>
  <c r="EE156" i="6"/>
  <c r="EP63" i="6"/>
  <c r="EP71" i="6"/>
  <c r="EP79" i="6"/>
  <c r="EE98" i="6"/>
  <c r="EE125" i="6"/>
  <c r="EP242" i="6"/>
  <c r="EP131" i="6"/>
  <c r="EE178" i="6"/>
  <c r="EE182" i="6"/>
  <c r="EP243" i="6"/>
  <c r="EP244" i="6"/>
  <c r="EE207" i="6"/>
  <c r="EE244" i="6"/>
  <c r="EP272" i="6"/>
  <c r="EP280" i="6"/>
  <c r="EP288" i="6"/>
  <c r="EP273" i="6"/>
  <c r="EP281" i="6"/>
  <c r="EP290" i="6"/>
  <c r="EP274" i="6"/>
  <c r="EP282" i="6"/>
  <c r="EP289" i="6"/>
  <c r="EE270" i="6"/>
  <c r="EE278" i="6"/>
  <c r="EE286" i="6"/>
  <c r="EE317" i="6"/>
  <c r="EP340" i="6"/>
  <c r="EP323" i="6"/>
  <c r="EP338" i="6"/>
  <c r="EP322" i="6"/>
  <c r="EE318" i="6"/>
  <c r="EP358" i="6"/>
  <c r="EP321" i="6"/>
  <c r="EE343" i="6"/>
  <c r="EP346" i="6"/>
  <c r="EE351" i="6"/>
  <c r="EP356" i="6"/>
  <c r="EE348" i="6"/>
  <c r="EE356" i="6"/>
  <c r="EE357" i="6"/>
  <c r="FH409" i="6"/>
  <c r="EP343" i="6"/>
  <c r="EP351" i="6"/>
  <c r="FH396" i="6"/>
  <c r="FH404" i="6"/>
  <c r="FH412" i="6"/>
  <c r="FH422" i="6"/>
  <c r="FH430" i="6"/>
  <c r="FH438" i="6"/>
  <c r="FH421" i="6"/>
  <c r="FH429" i="6"/>
  <c r="FH437" i="6"/>
  <c r="ED308" i="6"/>
  <c r="ED291" i="6"/>
  <c r="EO157" i="6"/>
  <c r="EO249" i="6"/>
  <c r="FH395" i="6"/>
  <c r="EP333" i="6"/>
  <c r="EE333" i="6"/>
  <c r="EP316" i="6"/>
  <c r="EE316" i="6"/>
  <c r="EE300" i="6"/>
  <c r="EE269" i="6"/>
  <c r="EP269" i="6"/>
  <c r="EE177" i="6"/>
  <c r="EP240" i="6"/>
  <c r="EE204" i="6"/>
  <c r="EE240" i="6"/>
  <c r="EE124" i="6"/>
  <c r="EP94" i="6"/>
  <c r="EP153" i="6"/>
  <c r="EP124" i="6"/>
  <c r="EE153" i="6"/>
  <c r="EE94" i="6"/>
  <c r="EP26" i="6"/>
  <c r="EP45" i="6"/>
  <c r="EE26" i="6"/>
  <c r="EE45" i="6"/>
  <c r="EO359" i="6"/>
  <c r="ED157" i="6"/>
  <c r="EO85" i="6"/>
  <c r="FG442" i="6"/>
  <c r="EE32" i="6"/>
  <c r="EE50" i="6"/>
  <c r="EE6" i="6"/>
  <c r="EP33" i="6"/>
  <c r="EE51" i="6"/>
  <c r="EE27" i="6"/>
  <c r="EE35" i="6"/>
  <c r="EP53" i="6"/>
  <c r="EE5" i="6"/>
  <c r="EP34" i="6"/>
  <c r="EE53" i="6"/>
  <c r="EP60" i="6"/>
  <c r="EP68" i="6"/>
  <c r="EP76" i="6"/>
  <c r="EP84" i="6"/>
  <c r="EP100" i="6"/>
  <c r="EE129" i="6"/>
  <c r="EP57" i="6"/>
  <c r="EP65" i="6"/>
  <c r="EP73" i="6"/>
  <c r="EP81" i="6"/>
  <c r="EE100" i="6"/>
  <c r="EE131" i="6"/>
  <c r="EE65" i="6"/>
  <c r="EE73" i="6"/>
  <c r="EE81" i="6"/>
  <c r="EE101" i="6"/>
  <c r="EE154" i="6"/>
  <c r="EP59" i="6"/>
  <c r="EP67" i="6"/>
  <c r="EP75" i="6"/>
  <c r="EP83" i="6"/>
  <c r="EE102" i="6"/>
  <c r="EP130" i="6"/>
  <c r="EP246" i="6"/>
  <c r="EP155" i="6"/>
  <c r="EE180" i="6"/>
  <c r="EE184" i="6"/>
  <c r="EP247" i="6"/>
  <c r="EE205" i="6"/>
  <c r="EE209" i="6"/>
  <c r="EE248" i="6"/>
  <c r="EP276" i="6"/>
  <c r="EP284" i="6"/>
  <c r="EE307" i="6"/>
  <c r="EP277" i="6"/>
  <c r="EP285" i="6"/>
  <c r="EP270" i="6"/>
  <c r="EP278" i="6"/>
  <c r="EP286" i="6"/>
  <c r="EE305" i="6"/>
  <c r="EE274" i="6"/>
  <c r="EE282" i="6"/>
  <c r="EE302" i="6"/>
  <c r="EE339" i="6"/>
  <c r="EP320" i="6"/>
  <c r="EP335" i="6"/>
  <c r="EP319" i="6"/>
  <c r="EP334" i="6"/>
  <c r="EE321" i="6"/>
  <c r="EP317" i="6"/>
  <c r="EP337" i="6"/>
  <c r="EP342" i="6"/>
  <c r="EE349" i="6"/>
  <c r="EE353" i="6"/>
  <c r="EE344" i="6"/>
  <c r="EE352" i="6"/>
  <c r="EE347" i="6"/>
  <c r="FH416" i="6"/>
  <c r="FH405" i="6"/>
  <c r="FH413" i="6"/>
  <c r="EP347" i="6"/>
  <c r="EP355" i="6"/>
  <c r="FH408" i="6"/>
  <c r="FH418" i="6"/>
  <c r="FH426" i="6"/>
  <c r="FH434" i="6"/>
  <c r="FH417" i="6"/>
  <c r="FH425" i="6"/>
  <c r="FH433" i="6"/>
  <c r="FH441" i="6"/>
  <c r="EO324" i="6"/>
  <c r="EO291" i="6"/>
  <c r="ED104" i="6"/>
  <c r="EO104" i="6"/>
  <c r="EO291" i="5"/>
  <c r="ED104" i="5"/>
  <c r="ED133" i="5"/>
  <c r="ED85" i="5"/>
  <c r="EE31" i="5"/>
  <c r="EP48" i="5"/>
  <c r="EP56" i="5"/>
  <c r="EP64" i="5"/>
  <c r="EP72" i="5"/>
  <c r="EE98" i="5"/>
  <c r="EP33" i="5"/>
  <c r="EP53" i="5"/>
  <c r="EP61" i="5"/>
  <c r="EP69" i="5"/>
  <c r="EP78" i="5"/>
  <c r="EE4" i="5"/>
  <c r="EE33" i="5"/>
  <c r="EP50" i="5"/>
  <c r="EP58" i="5"/>
  <c r="EP66" i="5"/>
  <c r="EE75" i="5"/>
  <c r="EE30" i="5"/>
  <c r="EE46" i="5"/>
  <c r="EE54" i="5"/>
  <c r="EE62" i="5"/>
  <c r="EE70" i="5"/>
  <c r="EE77" i="5"/>
  <c r="EP98" i="5"/>
  <c r="EE128" i="5"/>
  <c r="EE102" i="5"/>
  <c r="EE129" i="5"/>
  <c r="EE79" i="5"/>
  <c r="EE95" i="5"/>
  <c r="EE103" i="5"/>
  <c r="EP131" i="5"/>
  <c r="EE178" i="5"/>
  <c r="EE182" i="5"/>
  <c r="EE76" i="5"/>
  <c r="EE84" i="5"/>
  <c r="EP101" i="5"/>
  <c r="EP132" i="5"/>
  <c r="EE207" i="5"/>
  <c r="EP247" i="5"/>
  <c r="EE277" i="5"/>
  <c r="EE247" i="5"/>
  <c r="EE274" i="5"/>
  <c r="EE281" i="5"/>
  <c r="EP245" i="5"/>
  <c r="EE275" i="5"/>
  <c r="EP242" i="5"/>
  <c r="EP273" i="5"/>
  <c r="EE282" i="5"/>
  <c r="EE289" i="5"/>
  <c r="EE290" i="5"/>
  <c r="EE287" i="5"/>
  <c r="EE303" i="5"/>
  <c r="EE307" i="5"/>
  <c r="EP281" i="5"/>
  <c r="EP289" i="5"/>
  <c r="EE339" i="5"/>
  <c r="EE345" i="5"/>
  <c r="EP343" i="5"/>
  <c r="EE319" i="5"/>
  <c r="EP355" i="5"/>
  <c r="EP356" i="5"/>
  <c r="EE335" i="5"/>
  <c r="EE341" i="5"/>
  <c r="EE354" i="5"/>
  <c r="EE334" i="5"/>
  <c r="EE347" i="5"/>
  <c r="EE353" i="5"/>
  <c r="EP337" i="5"/>
  <c r="EP345" i="5"/>
  <c r="EP353" i="5"/>
  <c r="FH403" i="5"/>
  <c r="FH411" i="5"/>
  <c r="FH396" i="5"/>
  <c r="FH404" i="5"/>
  <c r="FH412" i="5"/>
  <c r="FH420" i="5"/>
  <c r="FH428" i="5"/>
  <c r="FH436" i="5"/>
  <c r="FH419" i="5"/>
  <c r="FH427" i="5"/>
  <c r="EO324" i="5"/>
  <c r="EO85" i="5"/>
  <c r="FG442" i="5"/>
  <c r="EE7" i="5"/>
  <c r="ED291" i="5"/>
  <c r="EO133" i="5"/>
  <c r="ED185" i="5"/>
  <c r="ED308" i="5"/>
  <c r="ED210" i="5"/>
  <c r="ED36" i="5"/>
  <c r="FI402" i="5"/>
  <c r="FI400" i="5"/>
  <c r="FI415" i="5"/>
  <c r="FI407" i="5"/>
  <c r="FI401" i="5"/>
  <c r="FI399" i="5"/>
  <c r="FI417" i="5"/>
  <c r="FI398" i="5"/>
  <c r="EQ340" i="5"/>
  <c r="FI397" i="5"/>
  <c r="EQ338" i="5"/>
  <c r="EF338" i="5"/>
  <c r="EQ339" i="5"/>
  <c r="EQ353" i="5"/>
  <c r="FI396" i="5"/>
  <c r="EF352" i="5"/>
  <c r="EQ334" i="5"/>
  <c r="EQ318" i="5"/>
  <c r="EQ288" i="5"/>
  <c r="EF287" i="5"/>
  <c r="EQ286" i="5"/>
  <c r="EQ289" i="5"/>
  <c r="EF275" i="5"/>
  <c r="EQ272" i="5"/>
  <c r="EF274" i="5"/>
  <c r="EF247" i="5"/>
  <c r="EQ247" i="5"/>
  <c r="EF246" i="5"/>
  <c r="EF206" i="5"/>
  <c r="EF181" i="5"/>
  <c r="EF130" i="5"/>
  <c r="EQ127" i="5"/>
  <c r="EQ76" i="5"/>
  <c r="EQ130" i="5"/>
  <c r="EQ95" i="5"/>
  <c r="EQ83" i="5"/>
  <c r="EF207" i="5"/>
  <c r="EQ132" i="5"/>
  <c r="EF84" i="5"/>
  <c r="EQ98" i="5"/>
  <c r="EF57" i="5"/>
  <c r="EF49" i="5"/>
  <c r="EF97" i="5"/>
  <c r="EQ82" i="5"/>
  <c r="EQ57" i="5"/>
  <c r="EQ49" i="5"/>
  <c r="EQ72" i="5"/>
  <c r="EF71" i="5"/>
  <c r="EQ48" i="5"/>
  <c r="EF31" i="5"/>
  <c r="EQ71" i="5"/>
  <c r="EF70" i="5"/>
  <c r="EQ47" i="5"/>
  <c r="EQ31" i="5"/>
  <c r="EG1" i="5"/>
  <c r="FI434" i="5" s="1"/>
  <c r="EP30" i="5"/>
  <c r="EE49" i="5"/>
  <c r="EE57" i="5"/>
  <c r="EE65" i="5"/>
  <c r="EE73" i="5"/>
  <c r="EP27" i="5"/>
  <c r="EP35" i="5"/>
  <c r="EP51" i="5"/>
  <c r="EP59" i="5"/>
  <c r="EP67" i="5"/>
  <c r="EP74" i="5"/>
  <c r="EE97" i="5"/>
  <c r="EP125" i="5"/>
  <c r="EE208" i="5"/>
  <c r="EP126" i="5"/>
  <c r="EE209" i="5"/>
  <c r="EP84" i="5"/>
  <c r="EP100" i="5"/>
  <c r="EP104" i="5" s="1"/>
  <c r="EE130" i="5"/>
  <c r="EP156" i="5"/>
  <c r="EE181" i="5"/>
  <c r="EE206" i="5"/>
  <c r="EP81" i="5"/>
  <c r="EE100" i="5"/>
  <c r="EE131" i="5"/>
  <c r="EE156" i="5"/>
  <c r="EE157" i="5" s="1"/>
  <c r="EE246" i="5"/>
  <c r="EP274" i="5"/>
  <c r="EP244" i="5"/>
  <c r="EP271" i="5"/>
  <c r="EP279" i="5"/>
  <c r="EE244" i="5"/>
  <c r="EP272" i="5"/>
  <c r="EE241" i="5"/>
  <c r="EE272" i="5"/>
  <c r="EP280" i="5"/>
  <c r="EP286" i="5"/>
  <c r="EP287" i="5"/>
  <c r="EP284" i="5"/>
  <c r="EE302" i="5"/>
  <c r="EE306" i="5"/>
  <c r="EE280" i="5"/>
  <c r="EE288" i="5"/>
  <c r="EP336" i="5"/>
  <c r="EP342" i="5"/>
  <c r="EE343" i="5"/>
  <c r="EE349" i="5"/>
  <c r="EE355" i="5"/>
  <c r="EP321" i="5"/>
  <c r="EP323" i="5"/>
  <c r="EP338" i="5"/>
  <c r="EP351" i="5"/>
  <c r="EE323" i="5"/>
  <c r="EP344" i="5"/>
  <c r="EP350" i="5"/>
  <c r="EE336" i="5"/>
  <c r="EE344" i="5"/>
  <c r="EE352" i="5"/>
  <c r="FH409" i="5"/>
  <c r="EE358" i="5"/>
  <c r="FH410" i="5"/>
  <c r="FH418" i="5"/>
  <c r="FH426" i="5"/>
  <c r="FH434" i="5"/>
  <c r="FH417" i="5"/>
  <c r="FH425" i="5"/>
  <c r="FH433" i="5"/>
  <c r="FH441" i="5"/>
  <c r="EO359" i="5"/>
  <c r="ED324" i="5"/>
  <c r="EO104" i="5"/>
  <c r="EO36" i="5"/>
  <c r="EF54" i="5" l="1"/>
  <c r="EF55" i="5"/>
  <c r="EF64" i="5"/>
  <c r="EQ62" i="5"/>
  <c r="EQ125" i="5"/>
  <c r="EF83" i="5"/>
  <c r="EF245" i="5"/>
  <c r="EQ279" i="5"/>
  <c r="EF282" i="5"/>
  <c r="EF340" i="5"/>
  <c r="EF345" i="5"/>
  <c r="EF347" i="5"/>
  <c r="EP36" i="5"/>
  <c r="EQ55" i="5"/>
  <c r="EQ56" i="5"/>
  <c r="EQ65" i="5"/>
  <c r="EF65" i="5"/>
  <c r="EF128" i="5"/>
  <c r="EQ84" i="5"/>
  <c r="EQ246" i="5"/>
  <c r="EF281" i="5"/>
  <c r="EQ283" i="5"/>
  <c r="EF318" i="5"/>
  <c r="EQ345" i="5"/>
  <c r="EQ348" i="5"/>
  <c r="EP157" i="6"/>
  <c r="EF62" i="5"/>
  <c r="EF63" i="5"/>
  <c r="EF72" i="5"/>
  <c r="EQ70" i="5"/>
  <c r="EF208" i="5"/>
  <c r="EF99" i="5"/>
  <c r="EF276" i="5"/>
  <c r="EF244" i="5"/>
  <c r="EF290" i="5"/>
  <c r="EF346" i="5"/>
  <c r="EQ319" i="5"/>
  <c r="EF355" i="5"/>
  <c r="EE36" i="5"/>
  <c r="EQ63" i="5"/>
  <c r="EQ64" i="5"/>
  <c r="EQ73" i="5"/>
  <c r="EF73" i="5"/>
  <c r="EF78" i="5"/>
  <c r="EQ100" i="5"/>
  <c r="EQ277" i="5"/>
  <c r="EQ245" i="5"/>
  <c r="EQ280" i="5"/>
  <c r="EQ346" i="5"/>
  <c r="EF322" i="5"/>
  <c r="EQ356" i="5"/>
  <c r="EP133" i="5"/>
  <c r="EF77" i="5"/>
  <c r="EF28" i="5"/>
  <c r="EF29" i="5"/>
  <c r="EF100" i="5"/>
  <c r="EF102" i="5"/>
  <c r="EQ155" i="5"/>
  <c r="EQ274" i="5"/>
  <c r="EF280" i="5"/>
  <c r="EF303" i="5"/>
  <c r="EF323" i="5"/>
  <c r="EF344" i="5"/>
  <c r="EQ77" i="5"/>
  <c r="EQ29" i="5"/>
  <c r="EQ30" i="5"/>
  <c r="EQ101" i="5"/>
  <c r="EQ103" i="5"/>
  <c r="EQ156" i="5"/>
  <c r="EF277" i="5"/>
  <c r="EQ282" i="5"/>
  <c r="EF304" i="5"/>
  <c r="EQ347" i="5"/>
  <c r="EQ351" i="5"/>
  <c r="EE308" i="6"/>
  <c r="EF30" i="5"/>
  <c r="EQ28" i="5"/>
  <c r="EF48" i="5"/>
  <c r="EQ46" i="5"/>
  <c r="EF131" i="5"/>
  <c r="EF129" i="5"/>
  <c r="EF180" i="5"/>
  <c r="EQ244" i="5"/>
  <c r="EF288" i="5"/>
  <c r="EF307" i="5"/>
  <c r="EF353" i="5"/>
  <c r="EF358" i="5"/>
  <c r="FI405" i="5"/>
  <c r="EF46" i="5"/>
  <c r="EF47" i="5"/>
  <c r="EF56" i="5"/>
  <c r="EQ54" i="5"/>
  <c r="EF156" i="5"/>
  <c r="EF75" i="5"/>
  <c r="EF184" i="5"/>
  <c r="EQ271" i="5"/>
  <c r="EF285" i="5"/>
  <c r="EF334" i="5"/>
  <c r="EQ322" i="5"/>
  <c r="EF339" i="5"/>
  <c r="FI413" i="5"/>
  <c r="EP104" i="6"/>
  <c r="EP85" i="6"/>
  <c r="EP249" i="6"/>
  <c r="EE359" i="6"/>
  <c r="EE249" i="6"/>
  <c r="EE104" i="6"/>
  <c r="EP359" i="5"/>
  <c r="EE133" i="5"/>
  <c r="EP324" i="5"/>
  <c r="EP359" i="6"/>
  <c r="EE324" i="6"/>
  <c r="EF5" i="6"/>
  <c r="EQ34" i="6"/>
  <c r="EF53" i="6"/>
  <c r="EF30" i="6"/>
  <c r="EQ47" i="6"/>
  <c r="EQ55" i="6"/>
  <c r="EQ31" i="6"/>
  <c r="EQ48" i="6"/>
  <c r="EQ56" i="6"/>
  <c r="EF33" i="6"/>
  <c r="EF52" i="6"/>
  <c r="EQ59" i="6"/>
  <c r="EQ67" i="6"/>
  <c r="EQ75" i="6"/>
  <c r="EQ83" i="6"/>
  <c r="EF102" i="6"/>
  <c r="EQ154" i="6"/>
  <c r="EF180" i="6"/>
  <c r="EQ60" i="6"/>
  <c r="EQ68" i="6"/>
  <c r="EQ76" i="6"/>
  <c r="EQ84" i="6"/>
  <c r="EQ100" i="6"/>
  <c r="EQ129" i="6"/>
  <c r="EF207" i="6"/>
  <c r="EQ61" i="6"/>
  <c r="EQ69" i="6"/>
  <c r="EQ77" i="6"/>
  <c r="EF96" i="6"/>
  <c r="EF127" i="6"/>
  <c r="EF179" i="6"/>
  <c r="EF61" i="6"/>
  <c r="EF69" i="6"/>
  <c r="EF77" i="6"/>
  <c r="EF97" i="6"/>
  <c r="EQ125" i="6"/>
  <c r="EF208" i="6"/>
  <c r="EF129" i="6"/>
  <c r="EF245" i="6"/>
  <c r="EQ243" i="6"/>
  <c r="EF156" i="6"/>
  <c r="EQ248" i="6"/>
  <c r="EQ275" i="6"/>
  <c r="EQ283" i="6"/>
  <c r="EF306" i="6"/>
  <c r="EQ276" i="6"/>
  <c r="EQ284" i="6"/>
  <c r="EF303" i="6"/>
  <c r="EF276" i="6"/>
  <c r="EF284" i="6"/>
  <c r="EQ247" i="6"/>
  <c r="EF277" i="6"/>
  <c r="EF285" i="6"/>
  <c r="EF305" i="6"/>
  <c r="EQ321" i="6"/>
  <c r="EQ317" i="6"/>
  <c r="EQ335" i="6"/>
  <c r="EQ319" i="6"/>
  <c r="EQ334" i="6"/>
  <c r="EF355" i="6"/>
  <c r="EQ320" i="6"/>
  <c r="EF339" i="6"/>
  <c r="EQ344" i="6"/>
  <c r="EQ355" i="6"/>
  <c r="FI397" i="6"/>
  <c r="EF347" i="6"/>
  <c r="EF346" i="6"/>
  <c r="EQ348" i="6"/>
  <c r="FI396" i="6"/>
  <c r="FI404" i="6"/>
  <c r="FI412" i="6"/>
  <c r="FI403" i="6"/>
  <c r="FI411" i="6"/>
  <c r="EQ346" i="6"/>
  <c r="EQ354" i="6"/>
  <c r="FI419" i="6"/>
  <c r="FI427" i="6"/>
  <c r="FI435" i="6"/>
  <c r="FI416" i="6"/>
  <c r="FI424" i="6"/>
  <c r="FI432" i="6"/>
  <c r="FI440" i="6"/>
  <c r="EE36" i="6"/>
  <c r="EE133" i="6"/>
  <c r="EQ28" i="6"/>
  <c r="EQ46" i="6"/>
  <c r="EQ54" i="6"/>
  <c r="EF32" i="6"/>
  <c r="EF50" i="6"/>
  <c r="EF6" i="6"/>
  <c r="EQ33" i="6"/>
  <c r="EF51" i="6"/>
  <c r="EF27" i="6"/>
  <c r="EF35" i="6"/>
  <c r="EQ53" i="6"/>
  <c r="EF62" i="6"/>
  <c r="EF70" i="6"/>
  <c r="EF78" i="6"/>
  <c r="EQ95" i="6"/>
  <c r="EQ103" i="6"/>
  <c r="EQ155" i="6"/>
  <c r="EF182" i="6"/>
  <c r="EF63" i="6"/>
  <c r="EF71" i="6"/>
  <c r="EF79" i="6"/>
  <c r="EF95" i="6"/>
  <c r="EF103" i="6"/>
  <c r="EF132" i="6"/>
  <c r="EF209" i="6"/>
  <c r="EF64" i="6"/>
  <c r="EF72" i="6"/>
  <c r="EF80" i="6"/>
  <c r="EQ97" i="6"/>
  <c r="EQ128" i="6"/>
  <c r="EF181" i="6"/>
  <c r="EQ62" i="6"/>
  <c r="EQ70" i="6"/>
  <c r="EQ78" i="6"/>
  <c r="EQ98" i="6"/>
  <c r="EF128" i="6"/>
  <c r="EQ241" i="6"/>
  <c r="EQ130" i="6"/>
  <c r="EQ246" i="6"/>
  <c r="EF246" i="6"/>
  <c r="EF243" i="6"/>
  <c r="EF270" i="6"/>
  <c r="EF278" i="6"/>
  <c r="EF286" i="6"/>
  <c r="EF271" i="6"/>
  <c r="EF279" i="6"/>
  <c r="EF287" i="6"/>
  <c r="EF307" i="6"/>
  <c r="EQ277" i="6"/>
  <c r="EQ285" i="6"/>
  <c r="EQ270" i="6"/>
  <c r="EQ278" i="6"/>
  <c r="EQ286" i="6"/>
  <c r="EF318" i="6"/>
  <c r="EF336" i="6"/>
  <c r="EF320" i="6"/>
  <c r="EF338" i="6"/>
  <c r="EF322" i="6"/>
  <c r="EF337" i="6"/>
  <c r="EF289" i="6"/>
  <c r="EF323" i="6"/>
  <c r="EQ352" i="6"/>
  <c r="EQ349" i="6"/>
  <c r="EF356" i="6"/>
  <c r="EF341" i="6"/>
  <c r="EQ340" i="6"/>
  <c r="EQ347" i="6"/>
  <c r="EF351" i="6"/>
  <c r="FI406" i="6"/>
  <c r="FI414" i="6"/>
  <c r="FI405" i="6"/>
  <c r="FI413" i="6"/>
  <c r="EF349" i="6"/>
  <c r="EF357" i="6"/>
  <c r="FI421" i="6"/>
  <c r="FI429" i="6"/>
  <c r="FI437" i="6"/>
  <c r="FI418" i="6"/>
  <c r="FI426" i="6"/>
  <c r="EE85" i="6"/>
  <c r="EP36" i="6"/>
  <c r="EP324" i="6"/>
  <c r="EE7" i="6"/>
  <c r="EE185" i="6"/>
  <c r="FJ439" i="6"/>
  <c r="FJ401" i="6"/>
  <c r="FJ399" i="6"/>
  <c r="ER353" i="6"/>
  <c r="FJ402" i="6"/>
  <c r="FJ400" i="6"/>
  <c r="FJ398" i="6"/>
  <c r="FJ396" i="6"/>
  <c r="EG351" i="6"/>
  <c r="ER350" i="6"/>
  <c r="EG341" i="6"/>
  <c r="ER334" i="6"/>
  <c r="EG307" i="6"/>
  <c r="EG275" i="6"/>
  <c r="ER271" i="6"/>
  <c r="EG273" i="6"/>
  <c r="ER156" i="6"/>
  <c r="ER241" i="6"/>
  <c r="EG155" i="6"/>
  <c r="EG154" i="6"/>
  <c r="EG80" i="6"/>
  <c r="ER132" i="6"/>
  <c r="ER127" i="6"/>
  <c r="ER76" i="6"/>
  <c r="EG125" i="6"/>
  <c r="ER103" i="6"/>
  <c r="ER71" i="6"/>
  <c r="ER102" i="6"/>
  <c r="EG101" i="6"/>
  <c r="ER66" i="6"/>
  <c r="ER33" i="6"/>
  <c r="ER31" i="6"/>
  <c r="EG32" i="6"/>
  <c r="ER28" i="6"/>
  <c r="EG5" i="6"/>
  <c r="EH1" i="6"/>
  <c r="FJ433" i="6" s="1"/>
  <c r="EG48" i="6"/>
  <c r="EQ30" i="6"/>
  <c r="EF49" i="6"/>
  <c r="EF57" i="6"/>
  <c r="EF34" i="6"/>
  <c r="EQ51" i="6"/>
  <c r="EQ27" i="6"/>
  <c r="EQ35" i="6"/>
  <c r="EQ52" i="6"/>
  <c r="EF29" i="6"/>
  <c r="EF48" i="6"/>
  <c r="EF56" i="6"/>
  <c r="EQ63" i="6"/>
  <c r="EQ71" i="6"/>
  <c r="EQ79" i="6"/>
  <c r="EF98" i="6"/>
  <c r="EF125" i="6"/>
  <c r="EQ156" i="6"/>
  <c r="EF184" i="6"/>
  <c r="EQ64" i="6"/>
  <c r="EQ72" i="6"/>
  <c r="EQ80" i="6"/>
  <c r="EQ96" i="6"/>
  <c r="EF126" i="6"/>
  <c r="EQ132" i="6"/>
  <c r="EQ57" i="6"/>
  <c r="EQ65" i="6"/>
  <c r="EQ73" i="6"/>
  <c r="EQ81" i="6"/>
  <c r="EF100" i="6"/>
  <c r="EF131" i="6"/>
  <c r="EF183" i="6"/>
  <c r="EF65" i="6"/>
  <c r="EF73" i="6"/>
  <c r="EF81" i="6"/>
  <c r="EF101" i="6"/>
  <c r="EF130" i="6"/>
  <c r="EF244" i="6"/>
  <c r="EF241" i="6"/>
  <c r="EF248" i="6"/>
  <c r="EF154" i="6"/>
  <c r="EQ244" i="6"/>
  <c r="EQ271" i="6"/>
  <c r="EQ279" i="6"/>
  <c r="EQ287" i="6"/>
  <c r="EQ272" i="6"/>
  <c r="EQ280" i="6"/>
  <c r="EQ288" i="6"/>
  <c r="EF272" i="6"/>
  <c r="EF280" i="6"/>
  <c r="EF288" i="6"/>
  <c r="EF273" i="6"/>
  <c r="EF281" i="6"/>
  <c r="EQ289" i="6"/>
  <c r="EQ318" i="6"/>
  <c r="EF342" i="6"/>
  <c r="EQ339" i="6"/>
  <c r="EQ338" i="6"/>
  <c r="EQ322" i="6"/>
  <c r="EQ337" i="6"/>
  <c r="EQ290" i="6"/>
  <c r="EF335" i="6"/>
  <c r="EQ341" i="6"/>
  <c r="EF352" i="6"/>
  <c r="EQ357" i="6"/>
  <c r="EQ342" i="6"/>
  <c r="EF343" i="6"/>
  <c r="EF350" i="6"/>
  <c r="EQ351" i="6"/>
  <c r="FI408" i="6"/>
  <c r="FI407" i="6"/>
  <c r="FI415" i="6"/>
  <c r="EQ350" i="6"/>
  <c r="EQ358" i="6"/>
  <c r="FI423" i="6"/>
  <c r="FI431" i="6"/>
  <c r="FI439" i="6"/>
  <c r="FI420" i="6"/>
  <c r="FI428" i="6"/>
  <c r="FI436" i="6"/>
  <c r="EP291" i="6"/>
  <c r="EE210" i="6"/>
  <c r="EE157" i="6"/>
  <c r="EE291" i="6"/>
  <c r="EP133" i="6"/>
  <c r="EF4" i="6"/>
  <c r="EQ32" i="6"/>
  <c r="EQ50" i="6"/>
  <c r="EF28" i="6"/>
  <c r="EF46" i="6"/>
  <c r="EF54" i="6"/>
  <c r="EQ29" i="6"/>
  <c r="EF47" i="6"/>
  <c r="EF55" i="6"/>
  <c r="EF31" i="6"/>
  <c r="EQ49" i="6"/>
  <c r="EF58" i="6"/>
  <c r="EF66" i="6"/>
  <c r="EF74" i="6"/>
  <c r="EF82" i="6"/>
  <c r="EQ99" i="6"/>
  <c r="EQ126" i="6"/>
  <c r="EF178" i="6"/>
  <c r="EF59" i="6"/>
  <c r="EF67" i="6"/>
  <c r="EF75" i="6"/>
  <c r="EF83" i="6"/>
  <c r="EF99" i="6"/>
  <c r="EQ127" i="6"/>
  <c r="EF205" i="6"/>
  <c r="EF60" i="6"/>
  <c r="EF68" i="6"/>
  <c r="EF76" i="6"/>
  <c r="EF84" i="6"/>
  <c r="EQ101" i="6"/>
  <c r="EQ131" i="6"/>
  <c r="EQ58" i="6"/>
  <c r="EQ66" i="6"/>
  <c r="EQ74" i="6"/>
  <c r="EQ82" i="6"/>
  <c r="EQ102" i="6"/>
  <c r="EF206" i="6"/>
  <c r="EQ245" i="6"/>
  <c r="EQ242" i="6"/>
  <c r="EF242" i="6"/>
  <c r="EF155" i="6"/>
  <c r="EF247" i="6"/>
  <c r="EF274" i="6"/>
  <c r="EF282" i="6"/>
  <c r="EF302" i="6"/>
  <c r="EF275" i="6"/>
  <c r="EF283" i="6"/>
  <c r="EF290" i="6"/>
  <c r="EQ273" i="6"/>
  <c r="EQ281" i="6"/>
  <c r="EF304" i="6"/>
  <c r="EQ274" i="6"/>
  <c r="EQ282" i="6"/>
  <c r="EF301" i="6"/>
  <c r="EF321" i="6"/>
  <c r="EF317" i="6"/>
  <c r="EQ323" i="6"/>
  <c r="EQ356" i="6"/>
  <c r="EF334" i="6"/>
  <c r="EF340" i="6"/>
  <c r="EF319" i="6"/>
  <c r="EQ336" i="6"/>
  <c r="EF344" i="6"/>
  <c r="EQ353" i="6"/>
  <c r="EF358" i="6"/>
  <c r="EQ343" i="6"/>
  <c r="EQ345" i="6"/>
  <c r="EF348" i="6"/>
  <c r="EF354" i="6"/>
  <c r="FI410" i="6"/>
  <c r="FI409" i="6"/>
  <c r="EF345" i="6"/>
  <c r="EF353" i="6"/>
  <c r="FI417" i="6"/>
  <c r="FI425" i="6"/>
  <c r="FI433" i="6"/>
  <c r="FI441" i="6"/>
  <c r="FI422" i="6"/>
  <c r="FI430" i="6"/>
  <c r="FI438" i="6"/>
  <c r="FI410" i="5"/>
  <c r="FI421" i="5"/>
  <c r="FI429" i="5"/>
  <c r="FI437" i="5"/>
  <c r="FI418" i="5"/>
  <c r="FI426" i="5"/>
  <c r="FJ440" i="5"/>
  <c r="FJ438" i="5"/>
  <c r="FJ432" i="5"/>
  <c r="FJ424" i="5"/>
  <c r="FJ422" i="5"/>
  <c r="FJ441" i="5"/>
  <c r="FJ427" i="5"/>
  <c r="FJ425" i="5"/>
  <c r="FJ419" i="5"/>
  <c r="FJ417" i="5"/>
  <c r="FJ411" i="5"/>
  <c r="FJ403" i="5"/>
  <c r="FJ401" i="5"/>
  <c r="FJ399" i="5"/>
  <c r="ER357" i="5"/>
  <c r="FJ406" i="5"/>
  <c r="FJ402" i="5"/>
  <c r="FJ398" i="5"/>
  <c r="FJ400" i="5"/>
  <c r="EG357" i="5"/>
  <c r="EG354" i="5"/>
  <c r="EG350" i="5"/>
  <c r="EG346" i="5"/>
  <c r="EG338" i="5"/>
  <c r="EG334" i="5"/>
  <c r="EG351" i="5"/>
  <c r="ER348" i="5"/>
  <c r="ER345" i="5"/>
  <c r="ER342" i="5"/>
  <c r="ER322" i="5"/>
  <c r="ER358" i="5"/>
  <c r="ER349" i="5"/>
  <c r="ER346" i="5"/>
  <c r="EG339" i="5"/>
  <c r="ER336" i="5"/>
  <c r="ER321" i="5"/>
  <c r="EG358" i="5"/>
  <c r="ER344" i="5"/>
  <c r="ER341" i="5"/>
  <c r="ER319" i="5"/>
  <c r="EG343" i="5"/>
  <c r="ER340" i="5"/>
  <c r="EG340" i="5"/>
  <c r="EG337" i="5"/>
  <c r="ER318" i="5"/>
  <c r="ER323" i="5"/>
  <c r="EG356" i="5"/>
  <c r="EG323" i="5"/>
  <c r="EG319" i="5"/>
  <c r="EG290" i="5"/>
  <c r="ER287" i="5"/>
  <c r="ER283" i="5"/>
  <c r="ER290" i="5"/>
  <c r="ER286" i="5"/>
  <c r="ER282" i="5"/>
  <c r="EG288" i="5"/>
  <c r="EG307" i="5"/>
  <c r="EG306" i="5"/>
  <c r="EG305" i="5"/>
  <c r="EG303" i="5"/>
  <c r="EG301" i="5"/>
  <c r="EG287" i="5"/>
  <c r="EG283" i="5"/>
  <c r="EG278" i="5"/>
  <c r="EG274" i="5"/>
  <c r="ER271" i="5"/>
  <c r="EG270" i="5"/>
  <c r="EG247" i="5"/>
  <c r="EG243" i="5"/>
  <c r="EG277" i="5"/>
  <c r="EG273" i="5"/>
  <c r="ER243" i="5"/>
  <c r="EG284" i="5"/>
  <c r="ER277" i="5"/>
  <c r="EG276" i="5"/>
  <c r="EG272" i="5"/>
  <c r="EG245" i="5"/>
  <c r="EG241" i="5"/>
  <c r="EG280" i="5"/>
  <c r="ER272" i="5"/>
  <c r="EG248" i="5"/>
  <c r="ER245" i="5"/>
  <c r="EG244" i="5"/>
  <c r="EG209" i="5"/>
  <c r="EG207" i="5"/>
  <c r="EG205" i="5"/>
  <c r="EG129" i="5"/>
  <c r="EG102" i="5"/>
  <c r="EG98" i="5"/>
  <c r="ER95" i="5"/>
  <c r="ER83" i="5"/>
  <c r="ER79" i="5"/>
  <c r="ER75" i="5"/>
  <c r="EG132" i="5"/>
  <c r="EG128" i="5"/>
  <c r="ER98" i="5"/>
  <c r="ER82" i="5"/>
  <c r="EG81" i="5"/>
  <c r="ER78" i="5"/>
  <c r="EG155" i="5"/>
  <c r="ER132" i="5"/>
  <c r="ER128" i="5"/>
  <c r="ER101" i="5"/>
  <c r="EG182" i="5"/>
  <c r="EG180" i="5"/>
  <c r="EG179" i="5"/>
  <c r="EG178" i="5"/>
  <c r="ER155" i="5"/>
  <c r="ER131" i="5"/>
  <c r="ER127" i="5"/>
  <c r="EG103" i="5"/>
  <c r="EG95" i="5"/>
  <c r="EG83" i="5"/>
  <c r="ER80" i="5"/>
  <c r="EG75" i="5"/>
  <c r="EG72" i="5"/>
  <c r="EG68" i="5"/>
  <c r="EG64" i="5"/>
  <c r="EG60" i="5"/>
  <c r="EG52" i="5"/>
  <c r="EG48" i="5"/>
  <c r="ER33" i="5"/>
  <c r="EG32" i="5"/>
  <c r="EG28" i="5"/>
  <c r="ER76" i="5"/>
  <c r="ER72" i="5"/>
  <c r="ER68" i="5"/>
  <c r="ER60" i="5"/>
  <c r="ER56" i="5"/>
  <c r="EG55" i="5"/>
  <c r="ER52" i="5"/>
  <c r="ER48" i="5"/>
  <c r="EG35" i="5"/>
  <c r="EG31" i="5"/>
  <c r="EG27" i="5"/>
  <c r="ER77" i="5"/>
  <c r="ER74" i="5"/>
  <c r="ER71" i="5"/>
  <c r="EG70" i="5"/>
  <c r="EG66" i="5"/>
  <c r="EG62" i="5"/>
  <c r="EG58" i="5"/>
  <c r="EG54" i="5"/>
  <c r="EG46" i="5"/>
  <c r="EG34" i="5"/>
  <c r="ER31" i="5"/>
  <c r="EG30" i="5"/>
  <c r="EG96" i="5"/>
  <c r="ER81" i="5"/>
  <c r="ER70" i="5"/>
  <c r="ER66" i="5"/>
  <c r="ER58" i="5"/>
  <c r="ER54" i="5"/>
  <c r="EG53" i="5"/>
  <c r="ER50" i="5"/>
  <c r="ER46" i="5"/>
  <c r="EG33" i="5"/>
  <c r="EG29" i="5"/>
  <c r="EG4" i="5"/>
  <c r="EH1" i="5"/>
  <c r="FJ434" i="5" s="1"/>
  <c r="EF34" i="5"/>
  <c r="EF50" i="5"/>
  <c r="EF58" i="5"/>
  <c r="EF66" i="5"/>
  <c r="EF74" i="5"/>
  <c r="EF6" i="5"/>
  <c r="EQ32" i="5"/>
  <c r="EF51" i="5"/>
  <c r="EF59" i="5"/>
  <c r="EF67" i="5"/>
  <c r="EF76" i="5"/>
  <c r="EF32" i="5"/>
  <c r="EF52" i="5"/>
  <c r="EF60" i="5"/>
  <c r="EF68" i="5"/>
  <c r="EQ78" i="5"/>
  <c r="EF4" i="5"/>
  <c r="EF33" i="5"/>
  <c r="EQ50" i="5"/>
  <c r="EQ58" i="5"/>
  <c r="EQ66" i="5"/>
  <c r="EQ75" i="5"/>
  <c r="EF96" i="5"/>
  <c r="EF127" i="5"/>
  <c r="EF154" i="5"/>
  <c r="EF101" i="5"/>
  <c r="EQ129" i="5"/>
  <c r="EQ79" i="5"/>
  <c r="EF98" i="5"/>
  <c r="EF125" i="5"/>
  <c r="EF205" i="5"/>
  <c r="EF79" i="5"/>
  <c r="EF95" i="5"/>
  <c r="EF103" i="5"/>
  <c r="EQ131" i="5"/>
  <c r="EF178" i="5"/>
  <c r="EF182" i="5"/>
  <c r="EF241" i="5"/>
  <c r="EF272" i="5"/>
  <c r="EF242" i="5"/>
  <c r="EQ270" i="5"/>
  <c r="EQ278" i="5"/>
  <c r="EQ248" i="5"/>
  <c r="EQ275" i="5"/>
  <c r="EQ281" i="5"/>
  <c r="EF248" i="5"/>
  <c r="EQ276" i="5"/>
  <c r="EF284" i="5"/>
  <c r="EF317" i="5"/>
  <c r="EF289" i="5"/>
  <c r="EF286" i="5"/>
  <c r="EF283" i="5"/>
  <c r="EF301" i="5"/>
  <c r="EF305" i="5"/>
  <c r="EQ321" i="5"/>
  <c r="EF337" i="5"/>
  <c r="EF359" i="5" s="1"/>
  <c r="EF320" i="5"/>
  <c r="EF349" i="5"/>
  <c r="EF319" i="5"/>
  <c r="EF350" i="5"/>
  <c r="EF356" i="5"/>
  <c r="EF342" i="5"/>
  <c r="EF348" i="5"/>
  <c r="EQ323" i="5"/>
  <c r="EF341" i="5"/>
  <c r="EF354" i="5"/>
  <c r="EF335" i="5"/>
  <c r="EF343" i="5"/>
  <c r="EF351" i="5"/>
  <c r="EQ357" i="5"/>
  <c r="FI409" i="5"/>
  <c r="EF357" i="5"/>
  <c r="FI404" i="5"/>
  <c r="FI412" i="5"/>
  <c r="FI423" i="5"/>
  <c r="FI431" i="5"/>
  <c r="FI439" i="5"/>
  <c r="FI420" i="5"/>
  <c r="FI428" i="5"/>
  <c r="FI436" i="5"/>
  <c r="EP85" i="5"/>
  <c r="EE308" i="5"/>
  <c r="EP291" i="5"/>
  <c r="EE359" i="5"/>
  <c r="EE104" i="5"/>
  <c r="EE249" i="5"/>
  <c r="EQ27" i="5"/>
  <c r="EQ35" i="5"/>
  <c r="EQ51" i="5"/>
  <c r="EQ59" i="5"/>
  <c r="EQ67" i="5"/>
  <c r="EQ74" i="5"/>
  <c r="EF27" i="5"/>
  <c r="EF35" i="5"/>
  <c r="EQ52" i="5"/>
  <c r="EQ60" i="5"/>
  <c r="EQ68" i="5"/>
  <c r="EF80" i="5"/>
  <c r="EQ33" i="5"/>
  <c r="EQ53" i="5"/>
  <c r="EQ61" i="5"/>
  <c r="EQ69" i="5"/>
  <c r="EF81" i="5"/>
  <c r="EF5" i="5"/>
  <c r="EQ34" i="5"/>
  <c r="EF53" i="5"/>
  <c r="EF61" i="5"/>
  <c r="EF69" i="5"/>
  <c r="EQ81" i="5"/>
  <c r="EQ97" i="5"/>
  <c r="EQ128" i="5"/>
  <c r="EF155" i="5"/>
  <c r="EQ102" i="5"/>
  <c r="EF132" i="5"/>
  <c r="EF82" i="5"/>
  <c r="EQ99" i="5"/>
  <c r="EQ126" i="5"/>
  <c r="EF209" i="5"/>
  <c r="EQ80" i="5"/>
  <c r="EQ96" i="5"/>
  <c r="EF126" i="5"/>
  <c r="EQ154" i="5"/>
  <c r="EF179" i="5"/>
  <c r="EF183" i="5"/>
  <c r="EQ242" i="5"/>
  <c r="EQ273" i="5"/>
  <c r="EQ243" i="5"/>
  <c r="EF273" i="5"/>
  <c r="EF243" i="5"/>
  <c r="EF270" i="5"/>
  <c r="EF278" i="5"/>
  <c r="EQ241" i="5"/>
  <c r="EF271" i="5"/>
  <c r="EF279" i="5"/>
  <c r="EQ285" i="5"/>
  <c r="EQ317" i="5"/>
  <c r="EQ290" i="5"/>
  <c r="EQ287" i="5"/>
  <c r="EQ284" i="5"/>
  <c r="EF302" i="5"/>
  <c r="EF306" i="5"/>
  <c r="EF336" i="5"/>
  <c r="EQ337" i="5"/>
  <c r="EQ343" i="5"/>
  <c r="EQ349" i="5"/>
  <c r="EQ320" i="5"/>
  <c r="EQ350" i="5"/>
  <c r="EF321" i="5"/>
  <c r="EQ342" i="5"/>
  <c r="EQ355" i="5"/>
  <c r="EQ335" i="5"/>
  <c r="EQ341" i="5"/>
  <c r="EQ354" i="5"/>
  <c r="EQ336" i="5"/>
  <c r="EQ344" i="5"/>
  <c r="EQ352" i="5"/>
  <c r="FI403" i="5"/>
  <c r="FI411" i="5"/>
  <c r="EQ358" i="5"/>
  <c r="FI406" i="5"/>
  <c r="FI414" i="5"/>
  <c r="FI425" i="5"/>
  <c r="FI433" i="5"/>
  <c r="FI441" i="5"/>
  <c r="FI422" i="5"/>
  <c r="FI430" i="5"/>
  <c r="FI438" i="5"/>
  <c r="EE291" i="5"/>
  <c r="EE185" i="5"/>
  <c r="EP333" i="5"/>
  <c r="FH395" i="5"/>
  <c r="EE333" i="5"/>
  <c r="EP316" i="5"/>
  <c r="EE316" i="5"/>
  <c r="EE300" i="5"/>
  <c r="EP269" i="5"/>
  <c r="EE240" i="5"/>
  <c r="EE269" i="5"/>
  <c r="EP240" i="5"/>
  <c r="EE204" i="5"/>
  <c r="EE153" i="5"/>
  <c r="EP124" i="5"/>
  <c r="EE94" i="5"/>
  <c r="EP153" i="5"/>
  <c r="EE124" i="5"/>
  <c r="EE177" i="5"/>
  <c r="EP94" i="5"/>
  <c r="EE45" i="5"/>
  <c r="EP26" i="5"/>
  <c r="EP45" i="5"/>
  <c r="EE26" i="5"/>
  <c r="EP249" i="5"/>
  <c r="FI408" i="5"/>
  <c r="FI419" i="5"/>
  <c r="FI427" i="5"/>
  <c r="FI435" i="5"/>
  <c r="FI416" i="5"/>
  <c r="FI424" i="5"/>
  <c r="FI432" i="5"/>
  <c r="FI440" i="5"/>
  <c r="EE210" i="5"/>
  <c r="EE324" i="5"/>
  <c r="EP157" i="5"/>
  <c r="EE85" i="5"/>
  <c r="ER49" i="6" l="1"/>
  <c r="ER47" i="6"/>
  <c r="EG73" i="6"/>
  <c r="EG78" i="6"/>
  <c r="EG83" i="6"/>
  <c r="EG96" i="6"/>
  <c r="EG241" i="6"/>
  <c r="ER278" i="6"/>
  <c r="ER280" i="6"/>
  <c r="EG340" i="6"/>
  <c r="ER319" i="6"/>
  <c r="ER356" i="6"/>
  <c r="FJ397" i="6"/>
  <c r="FJ441" i="6"/>
  <c r="ER34" i="5"/>
  <c r="EG84" i="5"/>
  <c r="ER63" i="5"/>
  <c r="EG47" i="5"/>
  <c r="EG80" i="5"/>
  <c r="ER69" i="5"/>
  <c r="ER154" i="5"/>
  <c r="ER157" i="5" s="1"/>
  <c r="EG154" i="5"/>
  <c r="EG78" i="5"/>
  <c r="EG208" i="5"/>
  <c r="ER246" i="5"/>
  <c r="ER244" i="5"/>
  <c r="EG302" i="5"/>
  <c r="EG282" i="5"/>
  <c r="ER334" i="5"/>
  <c r="EG320" i="5"/>
  <c r="EG345" i="5"/>
  <c r="ER355" i="5"/>
  <c r="FJ409" i="5"/>
  <c r="FJ430" i="5"/>
  <c r="ER53" i="6"/>
  <c r="EG50" i="6"/>
  <c r="ER74" i="6"/>
  <c r="ER79" i="6"/>
  <c r="ER84" i="6"/>
  <c r="ER97" i="6"/>
  <c r="ER242" i="6"/>
  <c r="EG281" i="6"/>
  <c r="EG283" i="6"/>
  <c r="ER318" i="6"/>
  <c r="EG322" i="6"/>
  <c r="FJ420" i="6"/>
  <c r="EG56" i="6"/>
  <c r="ER55" i="6"/>
  <c r="EG81" i="6"/>
  <c r="ER95" i="6"/>
  <c r="EG99" i="6"/>
  <c r="EG127" i="6"/>
  <c r="ER247" i="6"/>
  <c r="ER286" i="6"/>
  <c r="ER288" i="6"/>
  <c r="EG336" i="6"/>
  <c r="ER335" i="6"/>
  <c r="ER355" i="6"/>
  <c r="FJ422" i="6"/>
  <c r="EG6" i="6"/>
  <c r="EG7" i="6" s="1"/>
  <c r="ER82" i="6"/>
  <c r="EG98" i="6"/>
  <c r="ER100" i="6"/>
  <c r="ER128" i="6"/>
  <c r="EG248" i="6"/>
  <c r="EG301" i="6"/>
  <c r="EG290" i="6"/>
  <c r="ER336" i="6"/>
  <c r="EG338" i="6"/>
  <c r="EG358" i="6"/>
  <c r="FJ405" i="6"/>
  <c r="FJ428" i="6"/>
  <c r="FJ407" i="6"/>
  <c r="FJ430" i="6"/>
  <c r="EG178" i="6"/>
  <c r="EG274" i="6"/>
  <c r="EG272" i="6"/>
  <c r="ER343" i="6"/>
  <c r="ER354" i="6"/>
  <c r="FJ413" i="6"/>
  <c r="FJ436" i="6"/>
  <c r="ER34" i="6"/>
  <c r="ER48" i="6"/>
  <c r="EG130" i="6"/>
  <c r="EG59" i="6"/>
  <c r="ER61" i="6"/>
  <c r="ER244" i="6"/>
  <c r="EG181" i="6"/>
  <c r="ER279" i="6"/>
  <c r="ER277" i="6"/>
  <c r="EG320" i="6"/>
  <c r="EG357" i="6"/>
  <c r="FJ408" i="6"/>
  <c r="FJ415" i="6"/>
  <c r="FJ438" i="6"/>
  <c r="EG61" i="5"/>
  <c r="ER47" i="5"/>
  <c r="EG79" i="5"/>
  <c r="EG63" i="5"/>
  <c r="ER53" i="5"/>
  <c r="ER96" i="5"/>
  <c r="EG183" i="5"/>
  <c r="EG101" i="5"/>
  <c r="ER103" i="5"/>
  <c r="EG275" i="5"/>
  <c r="EG246" i="5"/>
  <c r="ER279" i="5"/>
  <c r="ER289" i="5"/>
  <c r="ER350" i="5"/>
  <c r="EG322" i="5"/>
  <c r="EG352" i="5"/>
  <c r="ER339" i="5"/>
  <c r="FJ408" i="5"/>
  <c r="FJ433" i="5"/>
  <c r="EG27" i="6"/>
  <c r="ER46" i="6"/>
  <c r="EG51" i="6"/>
  <c r="ER130" i="6"/>
  <c r="ER60" i="6"/>
  <c r="EG64" i="6"/>
  <c r="EG247" i="6"/>
  <c r="EG182" i="6"/>
  <c r="EG282" i="6"/>
  <c r="EG280" i="6"/>
  <c r="ER320" i="6"/>
  <c r="EG343" i="6"/>
  <c r="FJ410" i="6"/>
  <c r="FJ423" i="6"/>
  <c r="ER62" i="5"/>
  <c r="EG50" i="5"/>
  <c r="ER97" i="5"/>
  <c r="ER64" i="5"/>
  <c r="EG56" i="5"/>
  <c r="EG99" i="5"/>
  <c r="EG184" i="5"/>
  <c r="ER102" i="5"/>
  <c r="EG125" i="5"/>
  <c r="ER276" i="5"/>
  <c r="ER247" i="5"/>
  <c r="EG281" i="5"/>
  <c r="EG317" i="5"/>
  <c r="EG353" i="5"/>
  <c r="ER338" i="5"/>
  <c r="ER352" i="5"/>
  <c r="EG342" i="5"/>
  <c r="FJ414" i="5"/>
  <c r="FJ435" i="5"/>
  <c r="EG29" i="6"/>
  <c r="EG53" i="6"/>
  <c r="ER56" i="6"/>
  <c r="EG62" i="6"/>
  <c r="EG67" i="6"/>
  <c r="ER69" i="6"/>
  <c r="EG205" i="6"/>
  <c r="EG242" i="6"/>
  <c r="ER287" i="6"/>
  <c r="ER285" i="6"/>
  <c r="EG319" i="6"/>
  <c r="EG350" i="6"/>
  <c r="EG344" i="6"/>
  <c r="FJ425" i="6"/>
  <c r="EG31" i="6"/>
  <c r="ER54" i="6"/>
  <c r="ER58" i="6"/>
  <c r="ER63" i="6"/>
  <c r="ER68" i="6"/>
  <c r="EG72" i="6"/>
  <c r="EG206" i="6"/>
  <c r="ER243" i="6"/>
  <c r="EG302" i="6"/>
  <c r="EG288" i="6"/>
  <c r="ER338" i="6"/>
  <c r="ER351" i="6"/>
  <c r="ER345" i="6"/>
  <c r="FJ431" i="6"/>
  <c r="EG5" i="5"/>
  <c r="EG69" i="5"/>
  <c r="ER55" i="5"/>
  <c r="ER28" i="5"/>
  <c r="EG71" i="5"/>
  <c r="ER61" i="5"/>
  <c r="EG126" i="5"/>
  <c r="EG127" i="5"/>
  <c r="ER129" i="5"/>
  <c r="ER130" i="5"/>
  <c r="ER280" i="5"/>
  <c r="ER274" i="5"/>
  <c r="ER284" i="5"/>
  <c r="EG285" i="5"/>
  <c r="ER356" i="5"/>
  <c r="EG344" i="5"/>
  <c r="EG321" i="5"/>
  <c r="ER347" i="5"/>
  <c r="FJ416" i="5"/>
  <c r="EG35" i="6"/>
  <c r="EG30" i="6"/>
  <c r="EG65" i="6"/>
  <c r="EG70" i="6"/>
  <c r="EG75" i="6"/>
  <c r="ER77" i="6"/>
  <c r="EG209" i="6"/>
  <c r="ER270" i="6"/>
  <c r="ER272" i="6"/>
  <c r="ER322" i="6"/>
  <c r="EG347" i="6"/>
  <c r="ER344" i="6"/>
  <c r="EG352" i="6"/>
  <c r="EF85" i="5"/>
  <c r="FI442" i="5"/>
  <c r="EQ133" i="5"/>
  <c r="EQ104" i="5"/>
  <c r="EQ359" i="5"/>
  <c r="EQ85" i="5"/>
  <c r="EF133" i="6"/>
  <c r="EF324" i="6"/>
  <c r="EF359" i="6"/>
  <c r="EF249" i="6"/>
  <c r="EQ36" i="6"/>
  <c r="FK402" i="6"/>
  <c r="FK400" i="6"/>
  <c r="FK413" i="6"/>
  <c r="FK411" i="6"/>
  <c r="FK405" i="6"/>
  <c r="FK403" i="6"/>
  <c r="FK401" i="6"/>
  <c r="FK399" i="6"/>
  <c r="FK397" i="6"/>
  <c r="EH352" i="6"/>
  <c r="FK398" i="6"/>
  <c r="EH357" i="6"/>
  <c r="ES354" i="6"/>
  <c r="EH353" i="6"/>
  <c r="ES343" i="6"/>
  <c r="ES342" i="6"/>
  <c r="EH341" i="6"/>
  <c r="ES357" i="6"/>
  <c r="EH356" i="6"/>
  <c r="EH350" i="6"/>
  <c r="EH344" i="6"/>
  <c r="EH343" i="6"/>
  <c r="EH348" i="6"/>
  <c r="EH345" i="6"/>
  <c r="EH342" i="6"/>
  <c r="FK396" i="6"/>
  <c r="ES338" i="6"/>
  <c r="EH337" i="6"/>
  <c r="EH317" i="6"/>
  <c r="EH306" i="6"/>
  <c r="EH305" i="6"/>
  <c r="EH304" i="6"/>
  <c r="EH302" i="6"/>
  <c r="EH301" i="6"/>
  <c r="ES341" i="6"/>
  <c r="ES335" i="6"/>
  <c r="EH335" i="6"/>
  <c r="ES317" i="6"/>
  <c r="EH339" i="6"/>
  <c r="ES336" i="6"/>
  <c r="EH336" i="6"/>
  <c r="EH340" i="6"/>
  <c r="ES337" i="6"/>
  <c r="EH318" i="6"/>
  <c r="EH322" i="6"/>
  <c r="ES319" i="6"/>
  <c r="EH287" i="6"/>
  <c r="EH283" i="6"/>
  <c r="ES280" i="6"/>
  <c r="EH279" i="6"/>
  <c r="EH275" i="6"/>
  <c r="ES272" i="6"/>
  <c r="EH271" i="6"/>
  <c r="ES287" i="6"/>
  <c r="EH286" i="6"/>
  <c r="ES275" i="6"/>
  <c r="ES271" i="6"/>
  <c r="EH270" i="6"/>
  <c r="ES286" i="6"/>
  <c r="ES282" i="6"/>
  <c r="EH281" i="6"/>
  <c r="ES278" i="6"/>
  <c r="ES274" i="6"/>
  <c r="EH273" i="6"/>
  <c r="ES285" i="6"/>
  <c r="ES281" i="6"/>
  <c r="EH280" i="6"/>
  <c r="ES277" i="6"/>
  <c r="ES273" i="6"/>
  <c r="EH272" i="6"/>
  <c r="ES247" i="6"/>
  <c r="EH245" i="6"/>
  <c r="ES242" i="6"/>
  <c r="EH247" i="6"/>
  <c r="EH243" i="6"/>
  <c r="EH156" i="6"/>
  <c r="EH155" i="6"/>
  <c r="ES132" i="6"/>
  <c r="EH131" i="6"/>
  <c r="ES128" i="6"/>
  <c r="EH246" i="6"/>
  <c r="ES243" i="6"/>
  <c r="ES127" i="6"/>
  <c r="EH103" i="6"/>
  <c r="ES100" i="6"/>
  <c r="EH99" i="6"/>
  <c r="EH95" i="6"/>
  <c r="ES84" i="6"/>
  <c r="EH83" i="6"/>
  <c r="EH79" i="6"/>
  <c r="ES76" i="6"/>
  <c r="EH67" i="6"/>
  <c r="EH63" i="6"/>
  <c r="ES60" i="6"/>
  <c r="EH59" i="6"/>
  <c r="EH207" i="6"/>
  <c r="EH205" i="6"/>
  <c r="EH132" i="6"/>
  <c r="EH129" i="6"/>
  <c r="ES126" i="6"/>
  <c r="EH98" i="6"/>
  <c r="ES83" i="6"/>
  <c r="EH82" i="6"/>
  <c r="ES79" i="6"/>
  <c r="ES75" i="6"/>
  <c r="EH74" i="6"/>
  <c r="ES71" i="6"/>
  <c r="ES67" i="6"/>
  <c r="EH66" i="6"/>
  <c r="EH184" i="6"/>
  <c r="EH180" i="6"/>
  <c r="EH178" i="6"/>
  <c r="ES156" i="6"/>
  <c r="ES154" i="6"/>
  <c r="ES130" i="6"/>
  <c r="EH130" i="6"/>
  <c r="ES125" i="6"/>
  <c r="ES102" i="6"/>
  <c r="EH81" i="6"/>
  <c r="EH77" i="6"/>
  <c r="ES74" i="6"/>
  <c r="EH73" i="6"/>
  <c r="EH69" i="6"/>
  <c r="ES66" i="6"/>
  <c r="EH65" i="6"/>
  <c r="EH61" i="6"/>
  <c r="ES58" i="6"/>
  <c r="EH127" i="6"/>
  <c r="EH100" i="6"/>
  <c r="ES97" i="6"/>
  <c r="EH96" i="6"/>
  <c r="ES81" i="6"/>
  <c r="EH80" i="6"/>
  <c r="ES77" i="6"/>
  <c r="ES73" i="6"/>
  <c r="EH72" i="6"/>
  <c r="ES61" i="6"/>
  <c r="ES57" i="6"/>
  <c r="ES55" i="6"/>
  <c r="EH54" i="6"/>
  <c r="EH50" i="6"/>
  <c r="ES47" i="6"/>
  <c r="EH46" i="6"/>
  <c r="EH32" i="6"/>
  <c r="EH30" i="6"/>
  <c r="EI1" i="6"/>
  <c r="FK437" i="6" s="1"/>
  <c r="EH53" i="6"/>
  <c r="ES50" i="6"/>
  <c r="EH49" i="6"/>
  <c r="ES46" i="6"/>
  <c r="ES34" i="6"/>
  <c r="ES32" i="6"/>
  <c r="ES30" i="6"/>
  <c r="ES28" i="6"/>
  <c r="EH5" i="6"/>
  <c r="EH56" i="6"/>
  <c r="EH52" i="6"/>
  <c r="ES49" i="6"/>
  <c r="EH48" i="6"/>
  <c r="EH35" i="6"/>
  <c r="EH33" i="6"/>
  <c r="EH31" i="6"/>
  <c r="EH29" i="6"/>
  <c r="EH27" i="6"/>
  <c r="ES56" i="6"/>
  <c r="ES52" i="6"/>
  <c r="ES48" i="6"/>
  <c r="EH47" i="6"/>
  <c r="ES35" i="6"/>
  <c r="ES33" i="6"/>
  <c r="ES31" i="6"/>
  <c r="ES29" i="6"/>
  <c r="ES27" i="6"/>
  <c r="EH6" i="6"/>
  <c r="ER30" i="6"/>
  <c r="EG49" i="6"/>
  <c r="EG57" i="6"/>
  <c r="EG34" i="6"/>
  <c r="ER51" i="6"/>
  <c r="ER27" i="6"/>
  <c r="ER35" i="6"/>
  <c r="ER52" i="6"/>
  <c r="EG61" i="6"/>
  <c r="EG69" i="6"/>
  <c r="EG77" i="6"/>
  <c r="EG97" i="6"/>
  <c r="ER125" i="6"/>
  <c r="EG58" i="6"/>
  <c r="EG66" i="6"/>
  <c r="EG74" i="6"/>
  <c r="EG82" i="6"/>
  <c r="ER99" i="6"/>
  <c r="ER126" i="6"/>
  <c r="EG63" i="6"/>
  <c r="EG71" i="6"/>
  <c r="EG79" i="6"/>
  <c r="EG95" i="6"/>
  <c r="EG103" i="6"/>
  <c r="ER57" i="6"/>
  <c r="ER65" i="6"/>
  <c r="ER73" i="6"/>
  <c r="ER81" i="6"/>
  <c r="EG100" i="6"/>
  <c r="EG131" i="6"/>
  <c r="EG156" i="6"/>
  <c r="ER129" i="6"/>
  <c r="EG207" i="6"/>
  <c r="EG244" i="6"/>
  <c r="EG245" i="6"/>
  <c r="ER154" i="6"/>
  <c r="EG179" i="6"/>
  <c r="EG183" i="6"/>
  <c r="EG246" i="6"/>
  <c r="ER274" i="6"/>
  <c r="ER282" i="6"/>
  <c r="EG305" i="6"/>
  <c r="ER275" i="6"/>
  <c r="ER283" i="6"/>
  <c r="EG306" i="6"/>
  <c r="ER276" i="6"/>
  <c r="ER284" i="6"/>
  <c r="ER290" i="6"/>
  <c r="ER273" i="6"/>
  <c r="ER281" i="6"/>
  <c r="EG289" i="6"/>
  <c r="EG337" i="6"/>
  <c r="EG321" i="6"/>
  <c r="EG339" i="6"/>
  <c r="EG317" i="6"/>
  <c r="EG323" i="6"/>
  <c r="ER348" i="6"/>
  <c r="ER289" i="6"/>
  <c r="ER323" i="6"/>
  <c r="ER339" i="6"/>
  <c r="ER342" i="6"/>
  <c r="EG346" i="6"/>
  <c r="EG354" i="6"/>
  <c r="EG342" i="6"/>
  <c r="ER352" i="6"/>
  <c r="ER358" i="6"/>
  <c r="FJ404" i="6"/>
  <c r="FJ412" i="6"/>
  <c r="EG348" i="6"/>
  <c r="EG356" i="6"/>
  <c r="FJ409" i="6"/>
  <c r="FJ419" i="6"/>
  <c r="FJ427" i="6"/>
  <c r="FJ435" i="6"/>
  <c r="FJ416" i="6"/>
  <c r="FJ424" i="6"/>
  <c r="FJ432" i="6"/>
  <c r="FJ440" i="6"/>
  <c r="EQ249" i="6"/>
  <c r="EF36" i="6"/>
  <c r="EF157" i="6"/>
  <c r="EF308" i="6"/>
  <c r="EF185" i="6"/>
  <c r="EG33" i="6"/>
  <c r="EG52" i="6"/>
  <c r="EG4" i="6"/>
  <c r="ER32" i="6"/>
  <c r="ER50" i="6"/>
  <c r="EG28" i="6"/>
  <c r="EG46" i="6"/>
  <c r="EG54" i="6"/>
  <c r="ER29" i="6"/>
  <c r="EG47" i="6"/>
  <c r="EG55" i="6"/>
  <c r="ER62" i="6"/>
  <c r="ER70" i="6"/>
  <c r="ER78" i="6"/>
  <c r="ER98" i="6"/>
  <c r="EG128" i="6"/>
  <c r="ER59" i="6"/>
  <c r="ER67" i="6"/>
  <c r="ER75" i="6"/>
  <c r="ER83" i="6"/>
  <c r="EG102" i="6"/>
  <c r="EG129" i="6"/>
  <c r="ER64" i="6"/>
  <c r="ER72" i="6"/>
  <c r="ER80" i="6"/>
  <c r="ER96" i="6"/>
  <c r="EG126" i="6"/>
  <c r="EG60" i="6"/>
  <c r="EG68" i="6"/>
  <c r="EG76" i="6"/>
  <c r="EG84" i="6"/>
  <c r="ER101" i="6"/>
  <c r="ER131" i="6"/>
  <c r="EG243" i="6"/>
  <c r="EG249" i="6" s="1"/>
  <c r="EG132" i="6"/>
  <c r="EG208" i="6"/>
  <c r="ER245" i="6"/>
  <c r="ER249" i="6" s="1"/>
  <c r="ER246" i="6"/>
  <c r="ER155" i="6"/>
  <c r="EG180" i="6"/>
  <c r="EG184" i="6"/>
  <c r="ER248" i="6"/>
  <c r="EG277" i="6"/>
  <c r="EG285" i="6"/>
  <c r="EG270" i="6"/>
  <c r="EG278" i="6"/>
  <c r="EG286" i="6"/>
  <c r="EG271" i="6"/>
  <c r="EG279" i="6"/>
  <c r="EG287" i="6"/>
  <c r="EG303" i="6"/>
  <c r="EG276" i="6"/>
  <c r="EG284" i="6"/>
  <c r="EG304" i="6"/>
  <c r="EG308" i="6" s="1"/>
  <c r="ER337" i="6"/>
  <c r="ER321" i="6"/>
  <c r="ER340" i="6"/>
  <c r="ER317" i="6"/>
  <c r="EG335" i="6"/>
  <c r="EG353" i="6"/>
  <c r="EG318" i="6"/>
  <c r="EG334" i="6"/>
  <c r="ER346" i="6"/>
  <c r="EG349" i="6"/>
  <c r="ER347" i="6"/>
  <c r="ER341" i="6"/>
  <c r="EG345" i="6"/>
  <c r="EG355" i="6"/>
  <c r="FJ417" i="6"/>
  <c r="FJ406" i="6"/>
  <c r="FJ414" i="6"/>
  <c r="ER349" i="6"/>
  <c r="ER357" i="6"/>
  <c r="ER359" i="6" s="1"/>
  <c r="FJ403" i="6"/>
  <c r="FJ411" i="6"/>
  <c r="FJ421" i="6"/>
  <c r="FJ429" i="6"/>
  <c r="FJ437" i="6"/>
  <c r="FJ418" i="6"/>
  <c r="FJ426" i="6"/>
  <c r="FJ434" i="6"/>
  <c r="FI442" i="6"/>
  <c r="EQ157" i="6"/>
  <c r="EF7" i="6"/>
  <c r="EF85" i="6"/>
  <c r="FI395" i="6"/>
  <c r="EQ316" i="6"/>
  <c r="EF300" i="6"/>
  <c r="EQ333" i="6"/>
  <c r="EF316" i="6"/>
  <c r="EF333" i="6"/>
  <c r="EQ269" i="6"/>
  <c r="EF269" i="6"/>
  <c r="EQ240" i="6"/>
  <c r="EF153" i="6"/>
  <c r="EF240" i="6"/>
  <c r="EQ153" i="6"/>
  <c r="EF177" i="6"/>
  <c r="EQ94" i="6"/>
  <c r="EQ124" i="6"/>
  <c r="EF94" i="6"/>
  <c r="EF204" i="6"/>
  <c r="EF124" i="6"/>
  <c r="EQ45" i="6"/>
  <c r="EF26" i="6"/>
  <c r="EF45" i="6"/>
  <c r="EQ26" i="6"/>
  <c r="EG157" i="6"/>
  <c r="EG210" i="6"/>
  <c r="EQ291" i="6"/>
  <c r="EQ104" i="6"/>
  <c r="EQ324" i="6"/>
  <c r="EQ133" i="6"/>
  <c r="EF210" i="6"/>
  <c r="EF291" i="6"/>
  <c r="EF104" i="6"/>
  <c r="EQ85" i="6"/>
  <c r="EQ359" i="6"/>
  <c r="EQ324" i="5"/>
  <c r="EF249" i="5"/>
  <c r="EQ36" i="5"/>
  <c r="EF308" i="5"/>
  <c r="FI395" i="5"/>
  <c r="EF333" i="5"/>
  <c r="EQ316" i="5"/>
  <c r="EQ333" i="5"/>
  <c r="EF316" i="5"/>
  <c r="EF300" i="5"/>
  <c r="EF269" i="5"/>
  <c r="EQ240" i="5"/>
  <c r="EQ269" i="5"/>
  <c r="EF240" i="5"/>
  <c r="EF94" i="5"/>
  <c r="EF204" i="5"/>
  <c r="EQ153" i="5"/>
  <c r="EF124" i="5"/>
  <c r="EF177" i="5"/>
  <c r="EF153" i="5"/>
  <c r="EQ124" i="5"/>
  <c r="EQ94" i="5"/>
  <c r="EQ26" i="5"/>
  <c r="EQ45" i="5"/>
  <c r="EF26" i="5"/>
  <c r="EF45" i="5"/>
  <c r="FJ410" i="5"/>
  <c r="FJ397" i="5"/>
  <c r="FJ405" i="5"/>
  <c r="FJ413" i="5"/>
  <c r="FJ421" i="5"/>
  <c r="FJ429" i="5"/>
  <c r="FJ437" i="5"/>
  <c r="FJ418" i="5"/>
  <c r="FJ426" i="5"/>
  <c r="EF36" i="5"/>
  <c r="EQ249" i="5"/>
  <c r="EF324" i="5"/>
  <c r="EQ291" i="5"/>
  <c r="EF104" i="5"/>
  <c r="EF157" i="5"/>
  <c r="EF291" i="5"/>
  <c r="EQ157" i="5"/>
  <c r="EF185" i="5"/>
  <c r="FK439" i="5"/>
  <c r="FK431" i="5"/>
  <c r="FK423" i="5"/>
  <c r="FK440" i="5"/>
  <c r="FK432" i="5"/>
  <c r="FK424" i="5"/>
  <c r="FK416" i="5"/>
  <c r="FK409" i="5"/>
  <c r="FK401" i="5"/>
  <c r="FK399" i="5"/>
  <c r="FK402" i="5"/>
  <c r="FK400" i="5"/>
  <c r="FK398" i="5"/>
  <c r="EH358" i="5"/>
  <c r="EH353" i="5"/>
  <c r="EH349" i="5"/>
  <c r="EH345" i="5"/>
  <c r="EH341" i="5"/>
  <c r="EH337" i="5"/>
  <c r="EH339" i="5"/>
  <c r="EH336" i="5"/>
  <c r="EH320" i="5"/>
  <c r="ES356" i="5"/>
  <c r="ES353" i="5"/>
  <c r="ES343" i="5"/>
  <c r="ES340" i="5"/>
  <c r="ES337" i="5"/>
  <c r="EH317" i="5"/>
  <c r="EH334" i="5"/>
  <c r="EH354" i="5"/>
  <c r="EH351" i="5"/>
  <c r="EH348" i="5"/>
  <c r="ES322" i="5"/>
  <c r="ES347" i="5"/>
  <c r="ES344" i="5"/>
  <c r="ES282" i="5"/>
  <c r="EH318" i="5"/>
  <c r="ES289" i="5"/>
  <c r="ES285" i="5"/>
  <c r="EH306" i="5"/>
  <c r="EH304" i="5"/>
  <c r="EH302" i="5"/>
  <c r="ES288" i="5"/>
  <c r="ES274" i="5"/>
  <c r="ES270" i="5"/>
  <c r="EH246" i="5"/>
  <c r="EH242" i="5"/>
  <c r="EH276" i="5"/>
  <c r="EH272" i="5"/>
  <c r="EH245" i="5"/>
  <c r="EH241" i="5"/>
  <c r="EH244" i="5"/>
  <c r="EH282" i="5"/>
  <c r="ES279" i="5"/>
  <c r="ES275" i="5"/>
  <c r="ES271" i="5"/>
  <c r="ES248" i="5"/>
  <c r="ES244" i="5"/>
  <c r="EH209" i="5"/>
  <c r="ES82" i="5"/>
  <c r="ES78" i="5"/>
  <c r="ES74" i="5"/>
  <c r="EH156" i="5"/>
  <c r="EH154" i="5"/>
  <c r="EH131" i="5"/>
  <c r="EH127" i="5"/>
  <c r="EH100" i="5"/>
  <c r="EH181" i="5"/>
  <c r="EH179" i="5"/>
  <c r="ES156" i="5"/>
  <c r="ES154" i="5"/>
  <c r="EH130" i="5"/>
  <c r="EH126" i="5"/>
  <c r="ES100" i="5"/>
  <c r="ES130" i="5"/>
  <c r="EH82" i="5"/>
  <c r="ES96" i="5"/>
  <c r="ES79" i="5"/>
  <c r="EH76" i="5"/>
  <c r="EH71" i="5"/>
  <c r="EH67" i="5"/>
  <c r="EH63" i="5"/>
  <c r="EH59" i="5"/>
  <c r="ES28" i="5"/>
  <c r="EH6" i="5"/>
  <c r="EH83" i="5"/>
  <c r="ES77" i="5"/>
  <c r="EH70" i="5"/>
  <c r="EH66" i="5"/>
  <c r="EH62" i="5"/>
  <c r="EH58" i="5"/>
  <c r="EH30" i="5"/>
  <c r="EH4" i="5"/>
  <c r="EH74" i="5"/>
  <c r="ES70" i="5"/>
  <c r="ES66" i="5"/>
  <c r="ES62" i="5"/>
  <c r="ES58" i="5"/>
  <c r="ES54" i="5"/>
  <c r="ES80" i="5"/>
  <c r="EH75" i="5"/>
  <c r="EH72" i="5"/>
  <c r="EH68" i="5"/>
  <c r="EH64" i="5"/>
  <c r="EH60" i="5"/>
  <c r="EH56" i="5"/>
  <c r="EH52" i="5"/>
  <c r="EI1" i="5"/>
  <c r="FK397" i="5" s="1"/>
  <c r="ER30" i="5"/>
  <c r="EG49" i="5"/>
  <c r="EG57" i="5"/>
  <c r="EG65" i="5"/>
  <c r="EG73" i="5"/>
  <c r="ER27" i="5"/>
  <c r="ER35" i="5"/>
  <c r="ER51" i="5"/>
  <c r="ER59" i="5"/>
  <c r="ER67" i="5"/>
  <c r="EG77" i="5"/>
  <c r="EG6" i="5"/>
  <c r="ER32" i="5"/>
  <c r="EG51" i="5"/>
  <c r="EG59" i="5"/>
  <c r="EG67" i="5"/>
  <c r="EG76" i="5"/>
  <c r="ER29" i="5"/>
  <c r="ER49" i="5"/>
  <c r="ER57" i="5"/>
  <c r="ER65" i="5"/>
  <c r="ER73" i="5"/>
  <c r="ER84" i="5"/>
  <c r="ER100" i="5"/>
  <c r="EG130" i="5"/>
  <c r="ER156" i="5"/>
  <c r="EG181" i="5"/>
  <c r="EG185" i="5" s="1"/>
  <c r="EG100" i="5"/>
  <c r="EG131" i="5"/>
  <c r="EG156" i="5"/>
  <c r="EG157" i="5" s="1"/>
  <c r="EG97" i="5"/>
  <c r="EG104" i="5" s="1"/>
  <c r="ER125" i="5"/>
  <c r="EG74" i="5"/>
  <c r="EG82" i="5"/>
  <c r="ER99" i="5"/>
  <c r="ER126" i="5"/>
  <c r="EG206" i="5"/>
  <c r="EG210" i="5" s="1"/>
  <c r="ER241" i="5"/>
  <c r="EG271" i="5"/>
  <c r="EG279" i="5"/>
  <c r="ER242" i="5"/>
  <c r="ER273" i="5"/>
  <c r="EG242" i="5"/>
  <c r="EG249" i="5" s="1"/>
  <c r="ER270" i="5"/>
  <c r="ER278" i="5"/>
  <c r="ER248" i="5"/>
  <c r="ER275" i="5"/>
  <c r="ER281" i="5"/>
  <c r="ER288" i="5"/>
  <c r="EG304" i="5"/>
  <c r="EG308" i="5" s="1"/>
  <c r="ER285" i="5"/>
  <c r="ER317" i="5"/>
  <c r="EG289" i="5"/>
  <c r="EG286" i="5"/>
  <c r="ER320" i="5"/>
  <c r="ER353" i="5"/>
  <c r="ER354" i="5"/>
  <c r="ER337" i="5"/>
  <c r="EG318" i="5"/>
  <c r="EG324" i="5" s="1"/>
  <c r="EG341" i="5"/>
  <c r="EG347" i="5"/>
  <c r="EG336" i="5"/>
  <c r="EG349" i="5"/>
  <c r="EG355" i="5"/>
  <c r="EG335" i="5"/>
  <c r="EG348" i="5"/>
  <c r="ER335" i="5"/>
  <c r="ER343" i="5"/>
  <c r="ER351" i="5"/>
  <c r="FJ396" i="5"/>
  <c r="FJ404" i="5"/>
  <c r="FJ412" i="5"/>
  <c r="FJ407" i="5"/>
  <c r="FJ415" i="5"/>
  <c r="FJ423" i="5"/>
  <c r="FJ431" i="5"/>
  <c r="FJ439" i="5"/>
  <c r="FJ420" i="5"/>
  <c r="FJ428" i="5"/>
  <c r="FJ436" i="5"/>
  <c r="EF210" i="5"/>
  <c r="FJ395" i="5"/>
  <c r="ER333" i="5"/>
  <c r="EG333" i="5"/>
  <c r="EG316" i="5"/>
  <c r="EG300" i="5"/>
  <c r="ER316" i="5"/>
  <c r="EG269" i="5"/>
  <c r="ER240" i="5"/>
  <c r="ER269" i="5"/>
  <c r="EG240" i="5"/>
  <c r="EG204" i="5"/>
  <c r="ER153" i="5"/>
  <c r="EG124" i="5"/>
  <c r="EG177" i="5"/>
  <c r="ER94" i="5"/>
  <c r="EG153" i="5"/>
  <c r="ER124" i="5"/>
  <c r="EG94" i="5"/>
  <c r="ER45" i="5"/>
  <c r="EG26" i="5"/>
  <c r="EG45" i="5"/>
  <c r="ER26" i="5"/>
  <c r="EG36" i="5"/>
  <c r="EF7" i="5"/>
  <c r="EF133" i="5"/>
  <c r="ER104" i="5"/>
  <c r="ER324" i="6" l="1"/>
  <c r="EG7" i="5"/>
  <c r="EH29" i="5"/>
  <c r="EH34" i="5"/>
  <c r="ES32" i="5"/>
  <c r="ES95" i="5"/>
  <c r="EH183" i="5"/>
  <c r="ES98" i="5"/>
  <c r="EH248" i="5"/>
  <c r="ES278" i="5"/>
  <c r="ES286" i="5"/>
  <c r="EH321" i="5"/>
  <c r="EH342" i="5"/>
  <c r="EH28" i="5"/>
  <c r="EH33" i="5"/>
  <c r="EH46" i="5"/>
  <c r="EH47" i="5"/>
  <c r="ES99" i="5"/>
  <c r="EH207" i="5"/>
  <c r="ES102" i="5"/>
  <c r="ES272" i="5"/>
  <c r="ES291" i="5" s="1"/>
  <c r="ES283" i="5"/>
  <c r="ES290" i="5"/>
  <c r="ES335" i="5"/>
  <c r="EH352" i="5"/>
  <c r="FK410" i="5"/>
  <c r="EG185" i="6"/>
  <c r="EH51" i="6"/>
  <c r="ES53" i="6"/>
  <c r="ES54" i="6"/>
  <c r="EH64" i="6"/>
  <c r="ES131" i="6"/>
  <c r="ES82" i="6"/>
  <c r="EH58" i="6"/>
  <c r="ES99" i="6"/>
  <c r="ES68" i="6"/>
  <c r="EH179" i="6"/>
  <c r="ES241" i="6"/>
  <c r="EH288" i="6"/>
  <c r="EH278" i="6"/>
  <c r="ES288" i="6"/>
  <c r="EH320" i="6"/>
  <c r="ES318" i="6"/>
  <c r="ES351" i="6"/>
  <c r="EH346" i="6"/>
  <c r="EH32" i="5"/>
  <c r="ES46" i="5"/>
  <c r="EH50" i="5"/>
  <c r="EH51" i="5"/>
  <c r="ES103" i="5"/>
  <c r="ES81" i="5"/>
  <c r="EH128" i="5"/>
  <c r="ES276" i="5"/>
  <c r="ES287" i="5"/>
  <c r="ES319" i="5"/>
  <c r="ES357" i="5"/>
  <c r="EH355" i="5"/>
  <c r="ES65" i="6"/>
  <c r="EH206" i="6"/>
  <c r="EH97" i="6"/>
  <c r="ES59" i="6"/>
  <c r="EH102" i="6"/>
  <c r="EH71" i="6"/>
  <c r="EH181" i="6"/>
  <c r="EH244" i="6"/>
  <c r="EH289" i="6"/>
  <c r="ES279" i="6"/>
  <c r="EH290" i="6"/>
  <c r="ES320" i="6"/>
  <c r="ES324" i="6" s="1"/>
  <c r="EH321" i="6"/>
  <c r="ES353" i="6"/>
  <c r="ES346" i="6"/>
  <c r="ER359" i="5"/>
  <c r="EH48" i="5"/>
  <c r="ES50" i="5"/>
  <c r="EH54" i="5"/>
  <c r="EH55" i="5"/>
  <c r="ES126" i="5"/>
  <c r="EH96" i="5"/>
  <c r="EH132" i="5"/>
  <c r="EH280" i="5"/>
  <c r="ES284" i="5"/>
  <c r="ES341" i="5"/>
  <c r="ES320" i="5"/>
  <c r="EH55" i="6"/>
  <c r="EH4" i="6"/>
  <c r="EH28" i="6"/>
  <c r="ES69" i="6"/>
  <c r="EH57" i="6"/>
  <c r="EH101" i="6"/>
  <c r="EH104" i="6" s="1"/>
  <c r="ES63" i="6"/>
  <c r="EH125" i="6"/>
  <c r="EH75" i="6"/>
  <c r="EH85" i="6" s="1"/>
  <c r="EH242" i="6"/>
  <c r="EH241" i="6"/>
  <c r="ES270" i="6"/>
  <c r="ES283" i="6"/>
  <c r="EH319" i="6"/>
  <c r="ES323" i="6"/>
  <c r="ES334" i="6"/>
  <c r="ES355" i="6"/>
  <c r="ES349" i="6"/>
  <c r="EG133" i="6"/>
  <c r="FJ442" i="6"/>
  <c r="EG359" i="6"/>
  <c r="ER104" i="6"/>
  <c r="EG36" i="6"/>
  <c r="ER291" i="6"/>
  <c r="EH7" i="6"/>
  <c r="ER85" i="6"/>
  <c r="ER157" i="6"/>
  <c r="EG359" i="5"/>
  <c r="EG133" i="5"/>
  <c r="EG291" i="5"/>
  <c r="ER85" i="5"/>
  <c r="EG85" i="5"/>
  <c r="ER133" i="6"/>
  <c r="FK408" i="6"/>
  <c r="ES344" i="6"/>
  <c r="ES352" i="6"/>
  <c r="FK420" i="6"/>
  <c r="FK428" i="6"/>
  <c r="FK436" i="6"/>
  <c r="FK419" i="6"/>
  <c r="FK427" i="6"/>
  <c r="FK435" i="6"/>
  <c r="FK410" i="6"/>
  <c r="EH347" i="6"/>
  <c r="EH355" i="6"/>
  <c r="FK422" i="6"/>
  <c r="FK430" i="6"/>
  <c r="FK438" i="6"/>
  <c r="FK421" i="6"/>
  <c r="FK429" i="6"/>
  <c r="EG291" i="6"/>
  <c r="EG85" i="6"/>
  <c r="FJ395" i="6"/>
  <c r="EG333" i="6"/>
  <c r="EG316" i="6"/>
  <c r="ER316" i="6"/>
  <c r="ER333" i="6"/>
  <c r="ER269" i="6"/>
  <c r="EG269" i="6"/>
  <c r="EG300" i="6"/>
  <c r="EG204" i="6"/>
  <c r="EG240" i="6"/>
  <c r="EG177" i="6"/>
  <c r="ER240" i="6"/>
  <c r="ER124" i="6"/>
  <c r="ER153" i="6"/>
  <c r="EG94" i="6"/>
  <c r="EG153" i="6"/>
  <c r="EG124" i="6"/>
  <c r="ER94" i="6"/>
  <c r="EG26" i="6"/>
  <c r="EG45" i="6"/>
  <c r="ER26" i="6"/>
  <c r="ER45" i="6"/>
  <c r="EG324" i="6"/>
  <c r="EG104" i="6"/>
  <c r="ES36" i="6"/>
  <c r="FL402" i="6"/>
  <c r="FL400" i="6"/>
  <c r="FL398" i="6"/>
  <c r="FL401" i="6"/>
  <c r="FL399" i="6"/>
  <c r="EI342" i="6"/>
  <c r="EI318" i="6"/>
  <c r="EI274" i="6"/>
  <c r="ET277" i="6"/>
  <c r="EI205" i="6"/>
  <c r="ET132" i="6"/>
  <c r="EI58" i="6"/>
  <c r="EI100" i="6"/>
  <c r="EI103" i="6"/>
  <c r="ET34" i="6"/>
  <c r="EJ1" i="6"/>
  <c r="FL435" i="6" s="1"/>
  <c r="EI55" i="6"/>
  <c r="EI47" i="6"/>
  <c r="EI46" i="6"/>
  <c r="EI28" i="6"/>
  <c r="EH34" i="6"/>
  <c r="EH36" i="6" s="1"/>
  <c r="ES51" i="6"/>
  <c r="EH60" i="6"/>
  <c r="EH68" i="6"/>
  <c r="EH76" i="6"/>
  <c r="EH84" i="6"/>
  <c r="ES101" i="6"/>
  <c r="EH208" i="6"/>
  <c r="ES62" i="6"/>
  <c r="ES70" i="6"/>
  <c r="ES78" i="6"/>
  <c r="ES98" i="6"/>
  <c r="EH128" i="6"/>
  <c r="ES155" i="6"/>
  <c r="ES157" i="6" s="1"/>
  <c r="EH182" i="6"/>
  <c r="EH62" i="6"/>
  <c r="EH70" i="6"/>
  <c r="EH78" i="6"/>
  <c r="ES95" i="6"/>
  <c r="ES103" i="6"/>
  <c r="ES129" i="6"/>
  <c r="ES133" i="6" s="1"/>
  <c r="EH209" i="6"/>
  <c r="ES64" i="6"/>
  <c r="ES72" i="6"/>
  <c r="ES80" i="6"/>
  <c r="ES96" i="6"/>
  <c r="EH126" i="6"/>
  <c r="EH183" i="6"/>
  <c r="ES248" i="6"/>
  <c r="EH154" i="6"/>
  <c r="ES244" i="6"/>
  <c r="ES245" i="6"/>
  <c r="ES246" i="6"/>
  <c r="EH276" i="6"/>
  <c r="EH284" i="6"/>
  <c r="ES289" i="6"/>
  <c r="EH277" i="6"/>
  <c r="EH285" i="6"/>
  <c r="EH274" i="6"/>
  <c r="EH282" i="6"/>
  <c r="EH248" i="6"/>
  <c r="EH249" i="6" s="1"/>
  <c r="ES276" i="6"/>
  <c r="ES284" i="6"/>
  <c r="ES290" i="6"/>
  <c r="EH334" i="6"/>
  <c r="ES321" i="6"/>
  <c r="ES339" i="6"/>
  <c r="EH323" i="6"/>
  <c r="EH324" i="6" s="1"/>
  <c r="EH338" i="6"/>
  <c r="EH303" i="6"/>
  <c r="EH307" i="6"/>
  <c r="ES322" i="6"/>
  <c r="ES340" i="6"/>
  <c r="ES345" i="6"/>
  <c r="ES347" i="6"/>
  <c r="EH354" i="6"/>
  <c r="EH358" i="6"/>
  <c r="ES350" i="6"/>
  <c r="ES358" i="6"/>
  <c r="EH349" i="6"/>
  <c r="FK407" i="6"/>
  <c r="FK415" i="6"/>
  <c r="FK404" i="6"/>
  <c r="FK412" i="6"/>
  <c r="ES348" i="6"/>
  <c r="ES356" i="6"/>
  <c r="FK424" i="6"/>
  <c r="FK432" i="6"/>
  <c r="FK440" i="6"/>
  <c r="FK423" i="6"/>
  <c r="FK431" i="6"/>
  <c r="FK439" i="6"/>
  <c r="ER36" i="6"/>
  <c r="FK395" i="6"/>
  <c r="EH316" i="6"/>
  <c r="ES316" i="6"/>
  <c r="ES333" i="6"/>
  <c r="EH333" i="6"/>
  <c r="EH269" i="6"/>
  <c r="EH300" i="6"/>
  <c r="ES269" i="6"/>
  <c r="EH240" i="6"/>
  <c r="ES153" i="6"/>
  <c r="ES240" i="6"/>
  <c r="EH153" i="6"/>
  <c r="EH94" i="6"/>
  <c r="EH124" i="6"/>
  <c r="EH204" i="6"/>
  <c r="ES94" i="6"/>
  <c r="EH177" i="6"/>
  <c r="ES124" i="6"/>
  <c r="EH45" i="6"/>
  <c r="ES26" i="6"/>
  <c r="ES45" i="6"/>
  <c r="EH26" i="6"/>
  <c r="FK409" i="6"/>
  <c r="FK416" i="6"/>
  <c r="FK406" i="6"/>
  <c r="FK414" i="6"/>
  <c r="EH351" i="6"/>
  <c r="FK418" i="6"/>
  <c r="FK426" i="6"/>
  <c r="FK434" i="6"/>
  <c r="FK417" i="6"/>
  <c r="FK425" i="6"/>
  <c r="FK433" i="6"/>
  <c r="FK441" i="6"/>
  <c r="ER324" i="5"/>
  <c r="ER291" i="5"/>
  <c r="ER133" i="5"/>
  <c r="FL402" i="5"/>
  <c r="FL400" i="5"/>
  <c r="FL398" i="5"/>
  <c r="FL401" i="5"/>
  <c r="FL399" i="5"/>
  <c r="EJ1" i="5"/>
  <c r="FL439" i="5" s="1"/>
  <c r="ET69" i="5"/>
  <c r="EI71" i="5"/>
  <c r="EI63" i="5"/>
  <c r="ET28" i="5"/>
  <c r="ES33" i="5"/>
  <c r="ES53" i="5"/>
  <c r="ES61" i="5"/>
  <c r="ES69" i="5"/>
  <c r="ES75" i="5"/>
  <c r="ES30" i="5"/>
  <c r="EH49" i="5"/>
  <c r="EH57" i="5"/>
  <c r="EH65" i="5"/>
  <c r="EH73" i="5"/>
  <c r="ES27" i="5"/>
  <c r="ES35" i="5"/>
  <c r="ES51" i="5"/>
  <c r="ES59" i="5"/>
  <c r="ES67" i="5"/>
  <c r="EH79" i="5"/>
  <c r="EH27" i="5"/>
  <c r="EH35" i="5"/>
  <c r="ES52" i="5"/>
  <c r="ES60" i="5"/>
  <c r="ES68" i="5"/>
  <c r="ES76" i="5"/>
  <c r="EH99" i="5"/>
  <c r="EH98" i="5"/>
  <c r="EH125" i="5"/>
  <c r="EH206" i="5"/>
  <c r="ES127" i="5"/>
  <c r="ES155" i="5"/>
  <c r="EH180" i="5"/>
  <c r="EH184" i="5"/>
  <c r="EH84" i="5"/>
  <c r="ES101" i="5"/>
  <c r="ES132" i="5"/>
  <c r="EH208" i="5"/>
  <c r="EH81" i="5"/>
  <c r="EH101" i="5"/>
  <c r="ES129" i="5"/>
  <c r="EH243" i="5"/>
  <c r="EH270" i="5"/>
  <c r="EH278" i="5"/>
  <c r="ES241" i="5"/>
  <c r="EH271" i="5"/>
  <c r="EH279" i="5"/>
  <c r="ES242" i="5"/>
  <c r="ES273" i="5"/>
  <c r="ES243" i="5"/>
  <c r="EH273" i="5"/>
  <c r="EH283" i="5"/>
  <c r="EH290" i="5"/>
  <c r="EH301" i="5"/>
  <c r="EH305" i="5"/>
  <c r="EH288" i="5"/>
  <c r="EH281" i="5"/>
  <c r="EH289" i="5"/>
  <c r="EH322" i="5"/>
  <c r="EH347" i="5"/>
  <c r="ES345" i="5"/>
  <c r="ES351" i="5"/>
  <c r="EH307" i="5"/>
  <c r="EH335" i="5"/>
  <c r="FK396" i="5"/>
  <c r="EH340" i="5"/>
  <c r="EH346" i="5"/>
  <c r="EH357" i="5"/>
  <c r="ES336" i="5"/>
  <c r="ES349" i="5"/>
  <c r="ES355" i="5"/>
  <c r="ES338" i="5"/>
  <c r="ES346" i="5"/>
  <c r="ES354" i="5"/>
  <c r="FK408" i="5"/>
  <c r="FK407" i="5"/>
  <c r="FK415" i="5"/>
  <c r="FK422" i="5"/>
  <c r="FK430" i="5"/>
  <c r="FK438" i="5"/>
  <c r="FK421" i="5"/>
  <c r="FK429" i="5"/>
  <c r="FK437" i="5"/>
  <c r="FJ442" i="5"/>
  <c r="ER249" i="5"/>
  <c r="ER36" i="5"/>
  <c r="ES29" i="5"/>
  <c r="ES49" i="5"/>
  <c r="ES85" i="5" s="1"/>
  <c r="ES57" i="5"/>
  <c r="ES65" i="5"/>
  <c r="ES73" i="5"/>
  <c r="EH5" i="5"/>
  <c r="ES34" i="5"/>
  <c r="EH53" i="5"/>
  <c r="EH61" i="5"/>
  <c r="EH69" i="5"/>
  <c r="EH78" i="5"/>
  <c r="ES31" i="5"/>
  <c r="ES47" i="5"/>
  <c r="ES55" i="5"/>
  <c r="ES63" i="5"/>
  <c r="ES71" i="5"/>
  <c r="EH95" i="5"/>
  <c r="EH31" i="5"/>
  <c r="ES48" i="5"/>
  <c r="ES56" i="5"/>
  <c r="ES64" i="5"/>
  <c r="ES72" i="5"/>
  <c r="ES84" i="5"/>
  <c r="ES83" i="5"/>
  <c r="EH102" i="5"/>
  <c r="EH129" i="5"/>
  <c r="EH103" i="5"/>
  <c r="ES131" i="5"/>
  <c r="EH178" i="5"/>
  <c r="EH182" i="5"/>
  <c r="EH80" i="5"/>
  <c r="ES97" i="5"/>
  <c r="ES128" i="5"/>
  <c r="EH155" i="5"/>
  <c r="EH157" i="5" s="1"/>
  <c r="EH77" i="5"/>
  <c r="EH97" i="5"/>
  <c r="ES125" i="5"/>
  <c r="EH205" i="5"/>
  <c r="EH247" i="5"/>
  <c r="EH249" i="5" s="1"/>
  <c r="EH274" i="5"/>
  <c r="ES281" i="5"/>
  <c r="ES245" i="5"/>
  <c r="EH275" i="5"/>
  <c r="ES280" i="5"/>
  <c r="ES246" i="5"/>
  <c r="ES277" i="5"/>
  <c r="ES247" i="5"/>
  <c r="EH277" i="5"/>
  <c r="EH286" i="5"/>
  <c r="EH287" i="5"/>
  <c r="EH303" i="5"/>
  <c r="EH284" i="5"/>
  <c r="ES317" i="5"/>
  <c r="EH285" i="5"/>
  <c r="EH319" i="5"/>
  <c r="EH344" i="5"/>
  <c r="EH350" i="5"/>
  <c r="ES348" i="5"/>
  <c r="ES323" i="5"/>
  <c r="ES318" i="5"/>
  <c r="EH338" i="5"/>
  <c r="EH323" i="5"/>
  <c r="EH343" i="5"/>
  <c r="EH356" i="5"/>
  <c r="ES321" i="5"/>
  <c r="ES339" i="5"/>
  <c r="ES352" i="5"/>
  <c r="ES334" i="5"/>
  <c r="ES342" i="5"/>
  <c r="ES350" i="5"/>
  <c r="ES358" i="5"/>
  <c r="FK404" i="5"/>
  <c r="FK412" i="5"/>
  <c r="FK403" i="5"/>
  <c r="FK411" i="5"/>
  <c r="FK418" i="5"/>
  <c r="FK426" i="5"/>
  <c r="FK434" i="5"/>
  <c r="FK417" i="5"/>
  <c r="FK425" i="5"/>
  <c r="FK433" i="5"/>
  <c r="FK441" i="5"/>
  <c r="FK395" i="5"/>
  <c r="ES333" i="5"/>
  <c r="EH316" i="5"/>
  <c r="EH333" i="5"/>
  <c r="EH300" i="5"/>
  <c r="ES316" i="5"/>
  <c r="ES269" i="5"/>
  <c r="EH240" i="5"/>
  <c r="EH269" i="5"/>
  <c r="ES240" i="5"/>
  <c r="EH177" i="5"/>
  <c r="ES94" i="5"/>
  <c r="EH153" i="5"/>
  <c r="ES124" i="5"/>
  <c r="EH204" i="5"/>
  <c r="ES153" i="5"/>
  <c r="EH124" i="5"/>
  <c r="EH26" i="5"/>
  <c r="EH45" i="5"/>
  <c r="EH94" i="5"/>
  <c r="ES26" i="5"/>
  <c r="ES45" i="5"/>
  <c r="ES104" i="5"/>
  <c r="ES157" i="5"/>
  <c r="FK406" i="5"/>
  <c r="FK414" i="5"/>
  <c r="FK405" i="5"/>
  <c r="FK413" i="5"/>
  <c r="FK420" i="5"/>
  <c r="FK428" i="5"/>
  <c r="FK436" i="5"/>
  <c r="FK419" i="5"/>
  <c r="FK427" i="5"/>
  <c r="FK435" i="5"/>
  <c r="ET80" i="6" l="1"/>
  <c r="EI76" i="6"/>
  <c r="EI97" i="6"/>
  <c r="EI102" i="6"/>
  <c r="EI184" i="6"/>
  <c r="EI287" i="6"/>
  <c r="EI285" i="6"/>
  <c r="EI319" i="6"/>
  <c r="ET344" i="6"/>
  <c r="ET353" i="6"/>
  <c r="ET75" i="5"/>
  <c r="EI32" i="6"/>
  <c r="EI51" i="6"/>
  <c r="EI5" i="6"/>
  <c r="EI95" i="6"/>
  <c r="ET81" i="6"/>
  <c r="ET102" i="6"/>
  <c r="ET126" i="6"/>
  <c r="EI246" i="6"/>
  <c r="EI304" i="6"/>
  <c r="EI306" i="6"/>
  <c r="ET322" i="6"/>
  <c r="ET342" i="6"/>
  <c r="EI34" i="6"/>
  <c r="ET52" i="6"/>
  <c r="ET28" i="6"/>
  <c r="ET96" i="6"/>
  <c r="EI84" i="6"/>
  <c r="ET125" i="6"/>
  <c r="EI129" i="6"/>
  <c r="EI243" i="6"/>
  <c r="EI272" i="6"/>
  <c r="ET248" i="6"/>
  <c r="EI334" i="6"/>
  <c r="ET354" i="6"/>
  <c r="ES133" i="5"/>
  <c r="EI47" i="5"/>
  <c r="EI50" i="6"/>
  <c r="EI27" i="6"/>
  <c r="ET46" i="6"/>
  <c r="EI126" i="6"/>
  <c r="ET101" i="6"/>
  <c r="ET59" i="6"/>
  <c r="EI241" i="6"/>
  <c r="EI206" i="6"/>
  <c r="EI280" i="6"/>
  <c r="ET275" i="6"/>
  <c r="ET318" i="6"/>
  <c r="EI345" i="6"/>
  <c r="EI55" i="5"/>
  <c r="ET51" i="6"/>
  <c r="EI29" i="6"/>
  <c r="EI53" i="6"/>
  <c r="EI131" i="6"/>
  <c r="ET58" i="6"/>
  <c r="EI66" i="6"/>
  <c r="ET246" i="6"/>
  <c r="EI209" i="6"/>
  <c r="ET285" i="6"/>
  <c r="EI282" i="6"/>
  <c r="EI317" i="6"/>
  <c r="ET349" i="6"/>
  <c r="ES291" i="6"/>
  <c r="EI54" i="6"/>
  <c r="EI31" i="6"/>
  <c r="ET54" i="6"/>
  <c r="EI154" i="6"/>
  <c r="EI61" i="6"/>
  <c r="ET67" i="6"/>
  <c r="ET247" i="6"/>
  <c r="ET241" i="6"/>
  <c r="EI288" i="6"/>
  <c r="ET283" i="6"/>
  <c r="ET336" i="6"/>
  <c r="EI352" i="6"/>
  <c r="EI6" i="6"/>
  <c r="EI35" i="6"/>
  <c r="EI63" i="6"/>
  <c r="ET57" i="6"/>
  <c r="ET66" i="6"/>
  <c r="EI74" i="6"/>
  <c r="ET154" i="6"/>
  <c r="EI248" i="6"/>
  <c r="EI301" i="6"/>
  <c r="EI303" i="6"/>
  <c r="ET357" i="6"/>
  <c r="EI347" i="6"/>
  <c r="EI82" i="5"/>
  <c r="ET27" i="6"/>
  <c r="EI48" i="6"/>
  <c r="ET64" i="6"/>
  <c r="EI60" i="6"/>
  <c r="EI69" i="6"/>
  <c r="ET75" i="6"/>
  <c r="ET155" i="6"/>
  <c r="EI271" i="6"/>
  <c r="EI305" i="6"/>
  <c r="EI307" i="6"/>
  <c r="EI290" i="6"/>
  <c r="ET348" i="6"/>
  <c r="ET33" i="5"/>
  <c r="ET29" i="6"/>
  <c r="ET49" i="6"/>
  <c r="EI71" i="6"/>
  <c r="ET65" i="6"/>
  <c r="ET74" i="6"/>
  <c r="EI82" i="6"/>
  <c r="EI179" i="6"/>
  <c r="ET276" i="6"/>
  <c r="ET274" i="6"/>
  <c r="ET323" i="6"/>
  <c r="ET321" i="6"/>
  <c r="ET352" i="6"/>
  <c r="ET53" i="5"/>
  <c r="EH308" i="6"/>
  <c r="ET33" i="6"/>
  <c r="ET53" i="6"/>
  <c r="ET72" i="6"/>
  <c r="EI68" i="6"/>
  <c r="EI77" i="6"/>
  <c r="ET83" i="6"/>
  <c r="EI180" i="6"/>
  <c r="EI279" i="6"/>
  <c r="EI277" i="6"/>
  <c r="EI335" i="6"/>
  <c r="EI336" i="6"/>
  <c r="EI355" i="6"/>
  <c r="ET61" i="5"/>
  <c r="ET35" i="6"/>
  <c r="EI56" i="6"/>
  <c r="EI79" i="6"/>
  <c r="ET73" i="6"/>
  <c r="ET82" i="6"/>
  <c r="ET99" i="6"/>
  <c r="EI183" i="6"/>
  <c r="ET284" i="6"/>
  <c r="ET282" i="6"/>
  <c r="ET338" i="6"/>
  <c r="EI341" i="6"/>
  <c r="EI353" i="6"/>
  <c r="EH291" i="6"/>
  <c r="ES249" i="6"/>
  <c r="EH185" i="6"/>
  <c r="ES85" i="6"/>
  <c r="FK442" i="6"/>
  <c r="ES359" i="6"/>
  <c r="EH133" i="6"/>
  <c r="EH210" i="6"/>
  <c r="EH85" i="5"/>
  <c r="EH359" i="5"/>
  <c r="EH324" i="5"/>
  <c r="EI7" i="6"/>
  <c r="FL407" i="6"/>
  <c r="FL415" i="6"/>
  <c r="ET347" i="6"/>
  <c r="ET355" i="6"/>
  <c r="FL408" i="6"/>
  <c r="FL418" i="6"/>
  <c r="FL426" i="6"/>
  <c r="FL434" i="6"/>
  <c r="FL417" i="6"/>
  <c r="FL425" i="6"/>
  <c r="FL433" i="6"/>
  <c r="FL441" i="6"/>
  <c r="FL409" i="6"/>
  <c r="FL416" i="6"/>
  <c r="EI350" i="6"/>
  <c r="EI358" i="6"/>
  <c r="FL410" i="6"/>
  <c r="FL420" i="6"/>
  <c r="FL428" i="6"/>
  <c r="FL436" i="6"/>
  <c r="FL419" i="6"/>
  <c r="FL427" i="6"/>
  <c r="FM401" i="6"/>
  <c r="FM399" i="6"/>
  <c r="FM402" i="6"/>
  <c r="FM400" i="6"/>
  <c r="FM398" i="6"/>
  <c r="EU357" i="6"/>
  <c r="EU319" i="6"/>
  <c r="EU66" i="6"/>
  <c r="EK1" i="6"/>
  <c r="FM440" i="6" s="1"/>
  <c r="ET30" i="6"/>
  <c r="EI49" i="6"/>
  <c r="EI59" i="6"/>
  <c r="EI67" i="6"/>
  <c r="EI75" i="6"/>
  <c r="EI83" i="6"/>
  <c r="EI99" i="6"/>
  <c r="ET127" i="6"/>
  <c r="EI155" i="6"/>
  <c r="ET61" i="6"/>
  <c r="ET69" i="6"/>
  <c r="ET77" i="6"/>
  <c r="EI96" i="6"/>
  <c r="EI127" i="6"/>
  <c r="ET62" i="6"/>
  <c r="ET70" i="6"/>
  <c r="ET78" i="6"/>
  <c r="ET98" i="6"/>
  <c r="EI128" i="6"/>
  <c r="EI62" i="6"/>
  <c r="EI70" i="6"/>
  <c r="EI78" i="6"/>
  <c r="ET95" i="6"/>
  <c r="ET103" i="6"/>
  <c r="ET129" i="6"/>
  <c r="ET242" i="6"/>
  <c r="EI130" i="6"/>
  <c r="ET156" i="6"/>
  <c r="ET157" i="6" s="1"/>
  <c r="EI181" i="6"/>
  <c r="EI242" i="6"/>
  <c r="ET244" i="6"/>
  <c r="EI207" i="6"/>
  <c r="EI244" i="6"/>
  <c r="ET272" i="6"/>
  <c r="ET280" i="6"/>
  <c r="ET288" i="6"/>
  <c r="ET273" i="6"/>
  <c r="ET281" i="6"/>
  <c r="EI289" i="6"/>
  <c r="ET270" i="6"/>
  <c r="ET278" i="6"/>
  <c r="ET286" i="6"/>
  <c r="EI270" i="6"/>
  <c r="EI278" i="6"/>
  <c r="EI286" i="6"/>
  <c r="ET320" i="6"/>
  <c r="ET335" i="6"/>
  <c r="ET319" i="6"/>
  <c r="ET334" i="6"/>
  <c r="EI321" i="6"/>
  <c r="EI339" i="6"/>
  <c r="ET317" i="6"/>
  <c r="ET337" i="6"/>
  <c r="ET340" i="6"/>
  <c r="EI357" i="6"/>
  <c r="ET345" i="6"/>
  <c r="ET341" i="6"/>
  <c r="EI349" i="6"/>
  <c r="FL397" i="6"/>
  <c r="EI356" i="6"/>
  <c r="FL403" i="6"/>
  <c r="FL411" i="6"/>
  <c r="ET343" i="6"/>
  <c r="ET351" i="6"/>
  <c r="FL396" i="6"/>
  <c r="FL404" i="6"/>
  <c r="FL412" i="6"/>
  <c r="FL422" i="6"/>
  <c r="FL430" i="6"/>
  <c r="FL438" i="6"/>
  <c r="FL421" i="6"/>
  <c r="FL429" i="6"/>
  <c r="FL437" i="6"/>
  <c r="EH157" i="6"/>
  <c r="EH359" i="6"/>
  <c r="ES104" i="6"/>
  <c r="EI30" i="6"/>
  <c r="ET47" i="6"/>
  <c r="ET55" i="6"/>
  <c r="ET31" i="6"/>
  <c r="ET48" i="6"/>
  <c r="ET56" i="6"/>
  <c r="EI33" i="6"/>
  <c r="EI52" i="6"/>
  <c r="EI4" i="6"/>
  <c r="ET32" i="6"/>
  <c r="ET50" i="6"/>
  <c r="ET60" i="6"/>
  <c r="ET68" i="6"/>
  <c r="ET76" i="6"/>
  <c r="ET84" i="6"/>
  <c r="ET100" i="6"/>
  <c r="ET128" i="6"/>
  <c r="EI156" i="6"/>
  <c r="EI157" i="6" s="1"/>
  <c r="EI64" i="6"/>
  <c r="EI72" i="6"/>
  <c r="EI80" i="6"/>
  <c r="ET97" i="6"/>
  <c r="EI57" i="6"/>
  <c r="EI65" i="6"/>
  <c r="EI73" i="6"/>
  <c r="EI81" i="6"/>
  <c r="EI101" i="6"/>
  <c r="ET130" i="6"/>
  <c r="ET63" i="6"/>
  <c r="ET71" i="6"/>
  <c r="ET79" i="6"/>
  <c r="EI98" i="6"/>
  <c r="EI125" i="6"/>
  <c r="EI132" i="6"/>
  <c r="EI245" i="6"/>
  <c r="ET131" i="6"/>
  <c r="EI178" i="6"/>
  <c r="EI182" i="6"/>
  <c r="ET243" i="6"/>
  <c r="EI247" i="6"/>
  <c r="EI208" i="6"/>
  <c r="ET245" i="6"/>
  <c r="EI275" i="6"/>
  <c r="EI283" i="6"/>
  <c r="ET290" i="6"/>
  <c r="EI276" i="6"/>
  <c r="EI284" i="6"/>
  <c r="ET289" i="6"/>
  <c r="EI273" i="6"/>
  <c r="EI281" i="6"/>
  <c r="EI302" i="6"/>
  <c r="ET271" i="6"/>
  <c r="ET279" i="6"/>
  <c r="ET287" i="6"/>
  <c r="EI323" i="6"/>
  <c r="EI338" i="6"/>
  <c r="EI322" i="6"/>
  <c r="EI337" i="6"/>
  <c r="EI344" i="6"/>
  <c r="ET339" i="6"/>
  <c r="EI320" i="6"/>
  <c r="EI340" i="6"/>
  <c r="EI343" i="6"/>
  <c r="ET358" i="6"/>
  <c r="EI348" i="6"/>
  <c r="ET346" i="6"/>
  <c r="EI351" i="6"/>
  <c r="ET350" i="6"/>
  <c r="ET356" i="6"/>
  <c r="FL405" i="6"/>
  <c r="FL413" i="6"/>
  <c r="EI346" i="6"/>
  <c r="EI354" i="6"/>
  <c r="FL406" i="6"/>
  <c r="FL414" i="6"/>
  <c r="FL424" i="6"/>
  <c r="FL432" i="6"/>
  <c r="FL440" i="6"/>
  <c r="FL423" i="6"/>
  <c r="FL431" i="6"/>
  <c r="FL439" i="6"/>
  <c r="ES359" i="5"/>
  <c r="EH291" i="5"/>
  <c r="ES36" i="5"/>
  <c r="EI27" i="5"/>
  <c r="EI35" i="5"/>
  <c r="ET52" i="5"/>
  <c r="ET60" i="5"/>
  <c r="ET68" i="5"/>
  <c r="ET79" i="5"/>
  <c r="EI32" i="5"/>
  <c r="EI52" i="5"/>
  <c r="EI60" i="5"/>
  <c r="EI68" i="5"/>
  <c r="EI75" i="5"/>
  <c r="EI98" i="5"/>
  <c r="EI29" i="5"/>
  <c r="ET46" i="5"/>
  <c r="ET54" i="5"/>
  <c r="ET62" i="5"/>
  <c r="ET70" i="5"/>
  <c r="EI77" i="5"/>
  <c r="ET31" i="5"/>
  <c r="ET47" i="5"/>
  <c r="ET55" i="5"/>
  <c r="ET63" i="5"/>
  <c r="ET71" i="5"/>
  <c r="EI97" i="5"/>
  <c r="ET125" i="5"/>
  <c r="EI205" i="5"/>
  <c r="ET103" i="5"/>
  <c r="ET130" i="5"/>
  <c r="EI83" i="5"/>
  <c r="EI99" i="5"/>
  <c r="ET127" i="5"/>
  <c r="ET155" i="5"/>
  <c r="EI180" i="5"/>
  <c r="EI184" i="5"/>
  <c r="EI80" i="5"/>
  <c r="ET97" i="5"/>
  <c r="ET128" i="5"/>
  <c r="EI155" i="5"/>
  <c r="ET243" i="5"/>
  <c r="EI273" i="5"/>
  <c r="EI281" i="5"/>
  <c r="ET248" i="5"/>
  <c r="ET275" i="5"/>
  <c r="ET241" i="5"/>
  <c r="EI271" i="5"/>
  <c r="EI279" i="5"/>
  <c r="ET242" i="5"/>
  <c r="ET273" i="5"/>
  <c r="EI285" i="5"/>
  <c r="EI286" i="5"/>
  <c r="EI283" i="5"/>
  <c r="EI301" i="5"/>
  <c r="EI305" i="5"/>
  <c r="ET281" i="5"/>
  <c r="ET289" i="5"/>
  <c r="EI335" i="5"/>
  <c r="EI341" i="5"/>
  <c r="EI339" i="5"/>
  <c r="EI345" i="5"/>
  <c r="EI351" i="5"/>
  <c r="ET317" i="5"/>
  <c r="ET355" i="5"/>
  <c r="EI334" i="5"/>
  <c r="EI347" i="5"/>
  <c r="EI353" i="5"/>
  <c r="EI343" i="5"/>
  <c r="EI349" i="5"/>
  <c r="ET341" i="5"/>
  <c r="ET349" i="5"/>
  <c r="FL397" i="5"/>
  <c r="FL407" i="5"/>
  <c r="FL415" i="5"/>
  <c r="FL408" i="5"/>
  <c r="FL416" i="5"/>
  <c r="FL424" i="5"/>
  <c r="FL432" i="5"/>
  <c r="FL440" i="5"/>
  <c r="FL423" i="5"/>
  <c r="FL431" i="5"/>
  <c r="EH308" i="5"/>
  <c r="FM438" i="5"/>
  <c r="FM434" i="5"/>
  <c r="FM430" i="5"/>
  <c r="FM426" i="5"/>
  <c r="FM422" i="5"/>
  <c r="FM418" i="5"/>
  <c r="FM441" i="5"/>
  <c r="FM437" i="5"/>
  <c r="FM433" i="5"/>
  <c r="FM429" i="5"/>
  <c r="FM421" i="5"/>
  <c r="FM414" i="5"/>
  <c r="FM410" i="5"/>
  <c r="FM406" i="5"/>
  <c r="FM402" i="5"/>
  <c r="FM400" i="5"/>
  <c r="EU358" i="5"/>
  <c r="FM417" i="5"/>
  <c r="FM413" i="5"/>
  <c r="FM409" i="5"/>
  <c r="FM405" i="5"/>
  <c r="FM401" i="5"/>
  <c r="FM399" i="5"/>
  <c r="FM397" i="5"/>
  <c r="EJ355" i="5"/>
  <c r="EJ351" i="5"/>
  <c r="EJ347" i="5"/>
  <c r="EJ343" i="5"/>
  <c r="EJ339" i="5"/>
  <c r="EJ335" i="5"/>
  <c r="FM398" i="5"/>
  <c r="EJ356" i="5"/>
  <c r="EJ353" i="5"/>
  <c r="EJ340" i="5"/>
  <c r="EJ337" i="5"/>
  <c r="EJ334" i="5"/>
  <c r="EJ322" i="5"/>
  <c r="FM396" i="5"/>
  <c r="EU354" i="5"/>
  <c r="EU351" i="5"/>
  <c r="EU341" i="5"/>
  <c r="EU338" i="5"/>
  <c r="EU335" i="5"/>
  <c r="EJ321" i="5"/>
  <c r="EU346" i="5"/>
  <c r="EU343" i="5"/>
  <c r="EJ348" i="5"/>
  <c r="EJ345" i="5"/>
  <c r="EJ342" i="5"/>
  <c r="EU321" i="5"/>
  <c r="EJ336" i="5"/>
  <c r="EU320" i="5"/>
  <c r="EU355" i="5"/>
  <c r="EU317" i="5"/>
  <c r="EJ306" i="5"/>
  <c r="EJ302" i="5"/>
  <c r="EU288" i="5"/>
  <c r="EU284" i="5"/>
  <c r="EU280" i="5"/>
  <c r="EJ290" i="5"/>
  <c r="EJ286" i="5"/>
  <c r="EJ282" i="5"/>
  <c r="EJ289" i="5"/>
  <c r="EJ285" i="5"/>
  <c r="EU289" i="5"/>
  <c r="EU285" i="5"/>
  <c r="EJ275" i="5"/>
  <c r="EJ271" i="5"/>
  <c r="EU245" i="5"/>
  <c r="EU241" i="5"/>
  <c r="EU279" i="5"/>
  <c r="EU275" i="5"/>
  <c r="EU271" i="5"/>
  <c r="EU248" i="5"/>
  <c r="EU244" i="5"/>
  <c r="EU281" i="5"/>
  <c r="EU278" i="5"/>
  <c r="EU270" i="5"/>
  <c r="EJ246" i="5"/>
  <c r="EJ242" i="5"/>
  <c r="EU277" i="5"/>
  <c r="EU273" i="5"/>
  <c r="EU246" i="5"/>
  <c r="EU242" i="5"/>
  <c r="EJ207" i="5"/>
  <c r="EJ183" i="5"/>
  <c r="EJ181" i="5"/>
  <c r="EJ179" i="5"/>
  <c r="EU154" i="5"/>
  <c r="EJ130" i="5"/>
  <c r="EJ126" i="5"/>
  <c r="EU100" i="5"/>
  <c r="EU96" i="5"/>
  <c r="EU84" i="5"/>
  <c r="EU80" i="5"/>
  <c r="EU76" i="5"/>
  <c r="EJ206" i="5"/>
  <c r="EJ129" i="5"/>
  <c r="EJ125" i="5"/>
  <c r="EJ98" i="5"/>
  <c r="EU83" i="5"/>
  <c r="EU79" i="5"/>
  <c r="EJ209" i="5"/>
  <c r="EJ132" i="5"/>
  <c r="EJ128" i="5"/>
  <c r="EU102" i="5"/>
  <c r="EJ208" i="5"/>
  <c r="EJ155" i="5"/>
  <c r="EU132" i="5"/>
  <c r="EU128" i="5"/>
  <c r="EU97" i="5"/>
  <c r="EJ84" i="5"/>
  <c r="EJ97" i="5"/>
  <c r="EJ80" i="5"/>
  <c r="EJ77" i="5"/>
  <c r="EJ74" i="5"/>
  <c r="EU70" i="5"/>
  <c r="EU66" i="5"/>
  <c r="EU62" i="5"/>
  <c r="EU58" i="5"/>
  <c r="EU54" i="5"/>
  <c r="EU46" i="5"/>
  <c r="EJ33" i="5"/>
  <c r="EJ29" i="5"/>
  <c r="EJ4" i="5"/>
  <c r="EU73" i="5"/>
  <c r="EU69" i="5"/>
  <c r="EU65" i="5"/>
  <c r="EU61" i="5"/>
  <c r="EU57" i="5"/>
  <c r="EU53" i="5"/>
  <c r="EU49" i="5"/>
  <c r="EU29" i="5"/>
  <c r="EU72" i="5"/>
  <c r="EU68" i="5"/>
  <c r="EU64" i="5"/>
  <c r="EU60" i="5"/>
  <c r="EU56" i="5"/>
  <c r="EU52" i="5"/>
  <c r="EU48" i="5"/>
  <c r="EJ35" i="5"/>
  <c r="EJ31" i="5"/>
  <c r="EJ27" i="5"/>
  <c r="EU78" i="5"/>
  <c r="EU71" i="5"/>
  <c r="EU67" i="5"/>
  <c r="EU63" i="5"/>
  <c r="EU59" i="5"/>
  <c r="EU55" i="5"/>
  <c r="EU51" i="5"/>
  <c r="EU47" i="5"/>
  <c r="EU35" i="5"/>
  <c r="EU31" i="5"/>
  <c r="EU27" i="5"/>
  <c r="EK1" i="5"/>
  <c r="FM440" i="5" s="1"/>
  <c r="ET30" i="5"/>
  <c r="EI49" i="5"/>
  <c r="EI57" i="5"/>
  <c r="EI65" i="5"/>
  <c r="EI73" i="5"/>
  <c r="EI78" i="5"/>
  <c r="EI34" i="5"/>
  <c r="EI50" i="5"/>
  <c r="EI58" i="5"/>
  <c r="EI66" i="5"/>
  <c r="ET78" i="5"/>
  <c r="ET98" i="5"/>
  <c r="EI128" i="5"/>
  <c r="EI209" i="5"/>
  <c r="EI125" i="5"/>
  <c r="EI206" i="5"/>
  <c r="ET84" i="5"/>
  <c r="ET100" i="5"/>
  <c r="EI130" i="5"/>
  <c r="ET156" i="5"/>
  <c r="EI181" i="5"/>
  <c r="EI207" i="5"/>
  <c r="ET81" i="5"/>
  <c r="EI100" i="5"/>
  <c r="EI131" i="5"/>
  <c r="EI156" i="5"/>
  <c r="EI246" i="5"/>
  <c r="ET274" i="5"/>
  <c r="EI243" i="5"/>
  <c r="EI270" i="5"/>
  <c r="EI278" i="5"/>
  <c r="EI244" i="5"/>
  <c r="ET272" i="5"/>
  <c r="ET280" i="5"/>
  <c r="EI245" i="5"/>
  <c r="EI276" i="5"/>
  <c r="ET286" i="5"/>
  <c r="ET287" i="5"/>
  <c r="ET284" i="5"/>
  <c r="EI302" i="5"/>
  <c r="EI306" i="5"/>
  <c r="EI284" i="5"/>
  <c r="EI318" i="5"/>
  <c r="ET335" i="5"/>
  <c r="ET357" i="5"/>
  <c r="ET339" i="5"/>
  <c r="EI319" i="5"/>
  <c r="ET351" i="5"/>
  <c r="EI320" i="5"/>
  <c r="ET319" i="5"/>
  <c r="ET334" i="5"/>
  <c r="ET347" i="5"/>
  <c r="ET320" i="5"/>
  <c r="ET343" i="5"/>
  <c r="ET356" i="5"/>
  <c r="EI336" i="5"/>
  <c r="EI344" i="5"/>
  <c r="EI352" i="5"/>
  <c r="FL409" i="5"/>
  <c r="EI358" i="5"/>
  <c r="FL410" i="5"/>
  <c r="FL418" i="5"/>
  <c r="FL426" i="5"/>
  <c r="FL434" i="5"/>
  <c r="FL417" i="5"/>
  <c r="FL425" i="5"/>
  <c r="FL433" i="5"/>
  <c r="FL441" i="5"/>
  <c r="EH210" i="5"/>
  <c r="EH7" i="5"/>
  <c r="FK442" i="5"/>
  <c r="ES249" i="5"/>
  <c r="EH133" i="5"/>
  <c r="EH36" i="5"/>
  <c r="EI31" i="5"/>
  <c r="ET48" i="5"/>
  <c r="ET56" i="5"/>
  <c r="ET64" i="5"/>
  <c r="ET72" i="5"/>
  <c r="EI28" i="5"/>
  <c r="EI48" i="5"/>
  <c r="EI56" i="5"/>
  <c r="EI64" i="5"/>
  <c r="EI72" i="5"/>
  <c r="ET83" i="5"/>
  <c r="EI4" i="5"/>
  <c r="EI33" i="5"/>
  <c r="ET50" i="5"/>
  <c r="ET58" i="5"/>
  <c r="ET66" i="5"/>
  <c r="EI74" i="5"/>
  <c r="ET27" i="5"/>
  <c r="ET35" i="5"/>
  <c r="ET51" i="5"/>
  <c r="ET59" i="5"/>
  <c r="ET67" i="5"/>
  <c r="EI81" i="5"/>
  <c r="EI101" i="5"/>
  <c r="ET129" i="5"/>
  <c r="ET99" i="5"/>
  <c r="ET126" i="5"/>
  <c r="EI79" i="5"/>
  <c r="EI95" i="5"/>
  <c r="EI103" i="5"/>
  <c r="ET131" i="5"/>
  <c r="EI178" i="5"/>
  <c r="EI182" i="5"/>
  <c r="EI76" i="5"/>
  <c r="EI84" i="5"/>
  <c r="ET101" i="5"/>
  <c r="ET132" i="5"/>
  <c r="EI208" i="5"/>
  <c r="ET247" i="5"/>
  <c r="EI277" i="5"/>
  <c r="ET244" i="5"/>
  <c r="ET271" i="5"/>
  <c r="ET279" i="5"/>
  <c r="ET245" i="5"/>
  <c r="EI275" i="5"/>
  <c r="ET283" i="5"/>
  <c r="ET246" i="5"/>
  <c r="ET277" i="5"/>
  <c r="EI289" i="5"/>
  <c r="EI290" i="5"/>
  <c r="EI287" i="5"/>
  <c r="EI303" i="5"/>
  <c r="EI317" i="5"/>
  <c r="ET285" i="5"/>
  <c r="ET318" i="5"/>
  <c r="EI338" i="5"/>
  <c r="ET321" i="5"/>
  <c r="EI342" i="5"/>
  <c r="ET322" i="5"/>
  <c r="EI354" i="5"/>
  <c r="ET352" i="5"/>
  <c r="EI322" i="5"/>
  <c r="EI337" i="5"/>
  <c r="EI350" i="5"/>
  <c r="EI323" i="5"/>
  <c r="EI346" i="5"/>
  <c r="EI357" i="5"/>
  <c r="ET337" i="5"/>
  <c r="ET345" i="5"/>
  <c r="ET353" i="5"/>
  <c r="FL403" i="5"/>
  <c r="FL411" i="5"/>
  <c r="FL396" i="5"/>
  <c r="FL404" i="5"/>
  <c r="FL412" i="5"/>
  <c r="FL420" i="5"/>
  <c r="FL428" i="5"/>
  <c r="FL436" i="5"/>
  <c r="FL419" i="5"/>
  <c r="FL427" i="5"/>
  <c r="FL435" i="5"/>
  <c r="ES324" i="5"/>
  <c r="EH185" i="5"/>
  <c r="EH104" i="5"/>
  <c r="EI6" i="5"/>
  <c r="ET32" i="5"/>
  <c r="EI51" i="5"/>
  <c r="EI59" i="5"/>
  <c r="EI67" i="5"/>
  <c r="ET76" i="5"/>
  <c r="ET29" i="5"/>
  <c r="ET49" i="5"/>
  <c r="ET57" i="5"/>
  <c r="ET65" i="5"/>
  <c r="ET73" i="5"/>
  <c r="ET95" i="5"/>
  <c r="EI5" i="5"/>
  <c r="EI7" i="5" s="1"/>
  <c r="ET34" i="5"/>
  <c r="EI53" i="5"/>
  <c r="EI61" i="5"/>
  <c r="EI69" i="5"/>
  <c r="ET74" i="5"/>
  <c r="EI30" i="5"/>
  <c r="EI46" i="5"/>
  <c r="EI54" i="5"/>
  <c r="EI62" i="5"/>
  <c r="EI70" i="5"/>
  <c r="ET82" i="5"/>
  <c r="ET102" i="5"/>
  <c r="EI132" i="5"/>
  <c r="EI102" i="5"/>
  <c r="EI129" i="5"/>
  <c r="ET80" i="5"/>
  <c r="ET96" i="5"/>
  <c r="EI126" i="5"/>
  <c r="ET154" i="5"/>
  <c r="ET157" i="5" s="1"/>
  <c r="EI179" i="5"/>
  <c r="EI183" i="5"/>
  <c r="ET77" i="5"/>
  <c r="EI96" i="5"/>
  <c r="EI127" i="5"/>
  <c r="EI154" i="5"/>
  <c r="EI157" i="5" s="1"/>
  <c r="EI242" i="5"/>
  <c r="ET270" i="5"/>
  <c r="ET278" i="5"/>
  <c r="EI247" i="5"/>
  <c r="EI274" i="5"/>
  <c r="EI282" i="5"/>
  <c r="EI248" i="5"/>
  <c r="ET276" i="5"/>
  <c r="EI241" i="5"/>
  <c r="EI272" i="5"/>
  <c r="ET282" i="5"/>
  <c r="ET290" i="5"/>
  <c r="EI307" i="5"/>
  <c r="ET288" i="5"/>
  <c r="EI304" i="5"/>
  <c r="EI280" i="5"/>
  <c r="EI288" i="5"/>
  <c r="EI321" i="5"/>
  <c r="ET338" i="5"/>
  <c r="ET336" i="5"/>
  <c r="ET342" i="5"/>
  <c r="ET348" i="5"/>
  <c r="ET354" i="5"/>
  <c r="EI355" i="5"/>
  <c r="ET323" i="5"/>
  <c r="ET344" i="5"/>
  <c r="ET350" i="5"/>
  <c r="ET340" i="5"/>
  <c r="ET346" i="5"/>
  <c r="ET358" i="5"/>
  <c r="EI340" i="5"/>
  <c r="EI348" i="5"/>
  <c r="EI356" i="5"/>
  <c r="FL405" i="5"/>
  <c r="FL413" i="5"/>
  <c r="FL406" i="5"/>
  <c r="FL414" i="5"/>
  <c r="FL422" i="5"/>
  <c r="FL430" i="5"/>
  <c r="FL438" i="5"/>
  <c r="FL421" i="5"/>
  <c r="FL429" i="5"/>
  <c r="FL437" i="5"/>
  <c r="EJ53" i="6" l="1"/>
  <c r="EJ55" i="6"/>
  <c r="EU79" i="6"/>
  <c r="EJ75" i="6"/>
  <c r="EU69" i="6"/>
  <c r="EJ65" i="6"/>
  <c r="EJ241" i="6"/>
  <c r="EU287" i="6"/>
  <c r="EJ301" i="6"/>
  <c r="EJ342" i="6"/>
  <c r="EJ339" i="6"/>
  <c r="EJ350" i="6"/>
  <c r="EJ345" i="6"/>
  <c r="FM422" i="6"/>
  <c r="EJ28" i="6"/>
  <c r="EJ29" i="6"/>
  <c r="EJ98" i="6"/>
  <c r="EJ83" i="6"/>
  <c r="EU77" i="6"/>
  <c r="EJ73" i="6"/>
  <c r="EJ242" i="6"/>
  <c r="EU272" i="6"/>
  <c r="EJ273" i="6"/>
  <c r="EJ334" i="6"/>
  <c r="EU345" i="6"/>
  <c r="EJ353" i="6"/>
  <c r="FM430" i="6"/>
  <c r="EU358" i="6"/>
  <c r="FM436" i="6"/>
  <c r="EJ46" i="6"/>
  <c r="EJ48" i="6"/>
  <c r="EJ125" i="6"/>
  <c r="EJ99" i="6"/>
  <c r="EJ96" i="6"/>
  <c r="EJ81" i="6"/>
  <c r="EJ155" i="6"/>
  <c r="EU280" i="6"/>
  <c r="EJ281" i="6"/>
  <c r="EJ307" i="6"/>
  <c r="EU343" i="6"/>
  <c r="FM417" i="6"/>
  <c r="FM438" i="6"/>
  <c r="EI104" i="6"/>
  <c r="EJ4" i="6"/>
  <c r="EU47" i="6"/>
  <c r="EU49" i="6"/>
  <c r="EU126" i="6"/>
  <c r="EU100" i="6"/>
  <c r="EU97" i="6"/>
  <c r="EU82" i="6"/>
  <c r="EJ156" i="6"/>
  <c r="EJ283" i="6"/>
  <c r="EU282" i="6"/>
  <c r="EJ318" i="6"/>
  <c r="EU348" i="6"/>
  <c r="FM408" i="6"/>
  <c r="FM423" i="6"/>
  <c r="EJ30" i="6"/>
  <c r="EJ31" i="6"/>
  <c r="EU99" i="6"/>
  <c r="EU84" i="6"/>
  <c r="EJ80" i="6"/>
  <c r="EU74" i="6"/>
  <c r="EU243" i="6"/>
  <c r="EJ275" i="6"/>
  <c r="EU274" i="6"/>
  <c r="EU334" i="6"/>
  <c r="EU353" i="6"/>
  <c r="EU98" i="5"/>
  <c r="EU33" i="5"/>
  <c r="EU50" i="5"/>
  <c r="EU101" i="5"/>
  <c r="EJ102" i="5"/>
  <c r="EU156" i="5"/>
  <c r="EU274" i="5"/>
  <c r="EJ279" i="5"/>
  <c r="EJ304" i="5"/>
  <c r="EU349" i="5"/>
  <c r="EJ350" i="5"/>
  <c r="FM425" i="5"/>
  <c r="EJ5" i="6"/>
  <c r="EJ54" i="6"/>
  <c r="EJ56" i="6"/>
  <c r="EU132" i="6"/>
  <c r="EU127" i="6"/>
  <c r="EJ127" i="6"/>
  <c r="EJ101" i="6"/>
  <c r="EJ247" i="6"/>
  <c r="EU288" i="6"/>
  <c r="EJ302" i="6"/>
  <c r="EU321" i="6"/>
  <c r="EJ355" i="6"/>
  <c r="FM410" i="6"/>
  <c r="FM425" i="6"/>
  <c r="EU30" i="6"/>
  <c r="EU55" i="6"/>
  <c r="EJ58" i="6"/>
  <c r="EJ179" i="6"/>
  <c r="EU128" i="6"/>
  <c r="EJ130" i="6"/>
  <c r="EU102" i="6"/>
  <c r="EJ248" i="6"/>
  <c r="EJ304" i="6"/>
  <c r="EJ306" i="6"/>
  <c r="EJ336" i="6"/>
  <c r="EU356" i="6"/>
  <c r="FM431" i="6"/>
  <c r="EU56" i="6"/>
  <c r="EJ82" i="6"/>
  <c r="EU76" i="6"/>
  <c r="EJ72" i="6"/>
  <c r="EU242" i="6"/>
  <c r="EJ290" i="6"/>
  <c r="EJ305" i="6"/>
  <c r="EJ352" i="6"/>
  <c r="EU350" i="6"/>
  <c r="FM428" i="6"/>
  <c r="EU32" i="6"/>
  <c r="EU29" i="6"/>
  <c r="EU63" i="6"/>
  <c r="EJ59" i="6"/>
  <c r="EJ206" i="6"/>
  <c r="EU156" i="6"/>
  <c r="EJ205" i="6"/>
  <c r="EU271" i="6"/>
  <c r="EJ276" i="6"/>
  <c r="EJ320" i="6"/>
  <c r="EJ356" i="6"/>
  <c r="EJ346" i="6"/>
  <c r="FM433" i="6"/>
  <c r="EU34" i="6"/>
  <c r="EU31" i="6"/>
  <c r="EJ66" i="6"/>
  <c r="EU60" i="6"/>
  <c r="EJ208" i="6"/>
  <c r="EJ178" i="6"/>
  <c r="EJ207" i="6"/>
  <c r="EJ274" i="6"/>
  <c r="EU277" i="6"/>
  <c r="EU339" i="6"/>
  <c r="EJ289" i="6"/>
  <c r="EU340" i="6"/>
  <c r="FM407" i="6"/>
  <c r="FM439" i="6"/>
  <c r="EI308" i="6"/>
  <c r="EJ49" i="6"/>
  <c r="EJ47" i="6"/>
  <c r="EU71" i="6"/>
  <c r="EJ67" i="6"/>
  <c r="EU61" i="6"/>
  <c r="EJ184" i="6"/>
  <c r="EJ244" i="6"/>
  <c r="EU279" i="6"/>
  <c r="EJ284" i="6"/>
  <c r="EU323" i="6"/>
  <c r="EU320" i="6"/>
  <c r="EU344" i="6"/>
  <c r="FM409" i="6"/>
  <c r="FM441" i="6"/>
  <c r="EU50" i="6"/>
  <c r="EU48" i="6"/>
  <c r="EJ74" i="6"/>
  <c r="EU68" i="6"/>
  <c r="EJ64" i="6"/>
  <c r="EU58" i="6"/>
  <c r="EU245" i="6"/>
  <c r="EJ282" i="6"/>
  <c r="EU285" i="6"/>
  <c r="EU335" i="6"/>
  <c r="EJ323" i="6"/>
  <c r="FM396" i="6"/>
  <c r="FM415" i="6"/>
  <c r="FM420" i="6"/>
  <c r="EI324" i="6"/>
  <c r="EI36" i="6"/>
  <c r="ET36" i="6"/>
  <c r="EI210" i="6"/>
  <c r="ET133" i="6"/>
  <c r="EI359" i="6"/>
  <c r="ET85" i="6"/>
  <c r="EI249" i="6"/>
  <c r="ET249" i="6"/>
  <c r="EI85" i="6"/>
  <c r="ET291" i="6"/>
  <c r="ET104" i="6"/>
  <c r="EI133" i="6"/>
  <c r="EU28" i="6"/>
  <c r="EU46" i="6"/>
  <c r="EU54" i="6"/>
  <c r="EJ32" i="6"/>
  <c r="EJ50" i="6"/>
  <c r="EJ6" i="6"/>
  <c r="EU33" i="6"/>
  <c r="EJ51" i="6"/>
  <c r="EJ57" i="6"/>
  <c r="EJ33" i="6"/>
  <c r="EJ52" i="6"/>
  <c r="EU59" i="6"/>
  <c r="EU67" i="6"/>
  <c r="EU75" i="6"/>
  <c r="EU83" i="6"/>
  <c r="EJ102" i="6"/>
  <c r="EU129" i="6"/>
  <c r="EJ181" i="6"/>
  <c r="EJ63" i="6"/>
  <c r="EJ71" i="6"/>
  <c r="EJ79" i="6"/>
  <c r="EJ95" i="6"/>
  <c r="EJ103" i="6"/>
  <c r="EJ131" i="6"/>
  <c r="EU57" i="6"/>
  <c r="EU65" i="6"/>
  <c r="EU73" i="6"/>
  <c r="EU81" i="6"/>
  <c r="EJ100" i="6"/>
  <c r="EU154" i="6"/>
  <c r="EJ180" i="6"/>
  <c r="EJ61" i="6"/>
  <c r="EJ69" i="6"/>
  <c r="EJ77" i="6"/>
  <c r="EJ97" i="6"/>
  <c r="EU125" i="6"/>
  <c r="EJ209" i="6"/>
  <c r="EJ210" i="6" s="1"/>
  <c r="EJ129" i="6"/>
  <c r="EJ245" i="6"/>
  <c r="EJ246" i="6"/>
  <c r="EJ243" i="6"/>
  <c r="EU248" i="6"/>
  <c r="EU275" i="6"/>
  <c r="EU283" i="6"/>
  <c r="EJ303" i="6"/>
  <c r="EU276" i="6"/>
  <c r="EU284" i="6"/>
  <c r="EJ272" i="6"/>
  <c r="EJ280" i="6"/>
  <c r="EJ288" i="6"/>
  <c r="EU247" i="6"/>
  <c r="EJ277" i="6"/>
  <c r="EJ285" i="6"/>
  <c r="EJ317" i="6"/>
  <c r="EU349" i="6"/>
  <c r="EJ338" i="6"/>
  <c r="EJ322" i="6"/>
  <c r="EJ337" i="6"/>
  <c r="EU318" i="6"/>
  <c r="EJ348" i="6"/>
  <c r="EU290" i="6"/>
  <c r="EJ335" i="6"/>
  <c r="EU355" i="6"/>
  <c r="EJ358" i="6"/>
  <c r="EJ351" i="6"/>
  <c r="EJ341" i="6"/>
  <c r="EJ343" i="6"/>
  <c r="EJ347" i="6"/>
  <c r="FM397" i="6"/>
  <c r="FM404" i="6"/>
  <c r="FM412" i="6"/>
  <c r="FM403" i="6"/>
  <c r="FM411" i="6"/>
  <c r="EU346" i="6"/>
  <c r="EU354" i="6"/>
  <c r="FM419" i="6"/>
  <c r="FM427" i="6"/>
  <c r="FM435" i="6"/>
  <c r="FM416" i="6"/>
  <c r="FM424" i="6"/>
  <c r="FM432" i="6"/>
  <c r="ET324" i="6"/>
  <c r="FM395" i="6"/>
  <c r="EU316" i="6"/>
  <c r="EJ300" i="6"/>
  <c r="EJ333" i="6"/>
  <c r="EU333" i="6"/>
  <c r="EJ316" i="6"/>
  <c r="EU269" i="6"/>
  <c r="EJ269" i="6"/>
  <c r="EU240" i="6"/>
  <c r="EJ153" i="6"/>
  <c r="EJ240" i="6"/>
  <c r="EU153" i="6"/>
  <c r="EU94" i="6"/>
  <c r="EJ204" i="6"/>
  <c r="EU124" i="6"/>
  <c r="EJ177" i="6"/>
  <c r="EJ94" i="6"/>
  <c r="EJ124" i="6"/>
  <c r="EU45" i="6"/>
  <c r="EJ26" i="6"/>
  <c r="EJ45" i="6"/>
  <c r="EU26" i="6"/>
  <c r="EI185" i="6"/>
  <c r="FL395" i="6"/>
  <c r="ET333" i="6"/>
  <c r="EI333" i="6"/>
  <c r="ET316" i="6"/>
  <c r="EI316" i="6"/>
  <c r="EI269" i="6"/>
  <c r="EI300" i="6"/>
  <c r="ET269" i="6"/>
  <c r="EI177" i="6"/>
  <c r="ET240" i="6"/>
  <c r="EI204" i="6"/>
  <c r="EI240" i="6"/>
  <c r="ET153" i="6"/>
  <c r="EI124" i="6"/>
  <c r="EI153" i="6"/>
  <c r="ET94" i="6"/>
  <c r="ET124" i="6"/>
  <c r="EI94" i="6"/>
  <c r="ET26" i="6"/>
  <c r="ET45" i="6"/>
  <c r="EI26" i="6"/>
  <c r="EI45" i="6"/>
  <c r="EI291" i="6"/>
  <c r="FL442" i="6"/>
  <c r="ET359" i="6"/>
  <c r="FN437" i="6"/>
  <c r="FN411" i="6"/>
  <c r="FO411" i="6" s="1"/>
  <c r="EV358" i="6"/>
  <c r="EW358" i="6" s="1"/>
  <c r="EK343" i="6"/>
  <c r="EL343" i="6" s="1"/>
  <c r="EK305" i="6"/>
  <c r="EL305" i="6" s="1"/>
  <c r="EK289" i="6"/>
  <c r="EV247" i="6"/>
  <c r="EW247" i="6" s="1"/>
  <c r="EV155" i="6"/>
  <c r="EK68" i="6"/>
  <c r="EV100" i="6"/>
  <c r="EW100" i="6" s="1"/>
  <c r="EK70" i="6"/>
  <c r="EV98" i="6"/>
  <c r="EK30" i="6"/>
  <c r="EL30" i="6" s="1"/>
  <c r="EK4" i="6"/>
  <c r="EL1" i="6"/>
  <c r="FN438" i="6" s="1"/>
  <c r="FO438" i="6" s="1"/>
  <c r="EJ34" i="6"/>
  <c r="EU51" i="6"/>
  <c r="EU27" i="6"/>
  <c r="EU35" i="6"/>
  <c r="EU52" i="6"/>
  <c r="EJ27" i="6"/>
  <c r="EJ35" i="6"/>
  <c r="EU53" i="6"/>
  <c r="EJ62" i="6"/>
  <c r="EJ70" i="6"/>
  <c r="EJ78" i="6"/>
  <c r="EU95" i="6"/>
  <c r="EU103" i="6"/>
  <c r="EJ132" i="6"/>
  <c r="EJ183" i="6"/>
  <c r="EU64" i="6"/>
  <c r="EU72" i="6"/>
  <c r="EU80" i="6"/>
  <c r="EU96" i="6"/>
  <c r="EJ126" i="6"/>
  <c r="EU131" i="6"/>
  <c r="EJ60" i="6"/>
  <c r="EJ68" i="6"/>
  <c r="EJ76" i="6"/>
  <c r="EJ84" i="6"/>
  <c r="EU101" i="6"/>
  <c r="EU155" i="6"/>
  <c r="EJ182" i="6"/>
  <c r="EU62" i="6"/>
  <c r="EU70" i="6"/>
  <c r="EU78" i="6"/>
  <c r="EU98" i="6"/>
  <c r="EJ128" i="6"/>
  <c r="EU241" i="6"/>
  <c r="EU130" i="6"/>
  <c r="EU246" i="6"/>
  <c r="EJ154" i="6"/>
  <c r="EJ157" i="6" s="1"/>
  <c r="EU244" i="6"/>
  <c r="EJ270" i="6"/>
  <c r="EJ278" i="6"/>
  <c r="EJ286" i="6"/>
  <c r="EJ271" i="6"/>
  <c r="EJ279" i="6"/>
  <c r="EJ287" i="6"/>
  <c r="EU273" i="6"/>
  <c r="EU281" i="6"/>
  <c r="EU289" i="6"/>
  <c r="EU270" i="6"/>
  <c r="EU278" i="6"/>
  <c r="EU286" i="6"/>
  <c r="EU317" i="6"/>
  <c r="EJ354" i="6"/>
  <c r="EU338" i="6"/>
  <c r="EU322" i="6"/>
  <c r="EU337" i="6"/>
  <c r="EJ321" i="6"/>
  <c r="EU351" i="6"/>
  <c r="EJ319" i="6"/>
  <c r="EU336" i="6"/>
  <c r="EJ340" i="6"/>
  <c r="EU341" i="6"/>
  <c r="EU352" i="6"/>
  <c r="EU342" i="6"/>
  <c r="EJ344" i="6"/>
  <c r="EU347" i="6"/>
  <c r="FM406" i="6"/>
  <c r="FM414" i="6"/>
  <c r="FM405" i="6"/>
  <c r="FM413" i="6"/>
  <c r="EJ349" i="6"/>
  <c r="EJ357" i="6"/>
  <c r="FM421" i="6"/>
  <c r="FM429" i="6"/>
  <c r="FM437" i="6"/>
  <c r="FM418" i="6"/>
  <c r="FM426" i="6"/>
  <c r="FM434" i="6"/>
  <c r="FL442" i="5"/>
  <c r="EI324" i="5"/>
  <c r="EI104" i="5"/>
  <c r="EI133" i="5"/>
  <c r="EI359" i="5"/>
  <c r="ET359" i="5"/>
  <c r="ET291" i="5"/>
  <c r="EI85" i="5"/>
  <c r="ET104" i="5"/>
  <c r="EI185" i="5"/>
  <c r="ET333" i="5"/>
  <c r="EI333" i="5"/>
  <c r="FL395" i="5"/>
  <c r="ET316" i="5"/>
  <c r="EI316" i="5"/>
  <c r="EI300" i="5"/>
  <c r="ET269" i="5"/>
  <c r="EI240" i="5"/>
  <c r="EI269" i="5"/>
  <c r="ET240" i="5"/>
  <c r="EI204" i="5"/>
  <c r="EI153" i="5"/>
  <c r="ET124" i="5"/>
  <c r="EI94" i="5"/>
  <c r="ET153" i="5"/>
  <c r="EI124" i="5"/>
  <c r="EI177" i="5"/>
  <c r="ET94" i="5"/>
  <c r="EI45" i="5"/>
  <c r="ET26" i="5"/>
  <c r="ET45" i="5"/>
  <c r="EI26" i="5"/>
  <c r="EI291" i="5"/>
  <c r="EJ30" i="5"/>
  <c r="EJ46" i="5"/>
  <c r="EJ54" i="5"/>
  <c r="EJ62" i="5"/>
  <c r="EJ70" i="5"/>
  <c r="EJ81" i="5"/>
  <c r="EU28" i="5"/>
  <c r="EJ47" i="5"/>
  <c r="EJ55" i="5"/>
  <c r="EJ63" i="5"/>
  <c r="EJ71" i="5"/>
  <c r="EJ32" i="5"/>
  <c r="EJ52" i="5"/>
  <c r="EJ60" i="5"/>
  <c r="EJ68" i="5"/>
  <c r="EU75" i="5"/>
  <c r="EU30" i="5"/>
  <c r="EJ49" i="5"/>
  <c r="EJ57" i="5"/>
  <c r="EJ65" i="5"/>
  <c r="EJ73" i="5"/>
  <c r="EU77" i="5"/>
  <c r="EU81" i="5"/>
  <c r="EJ100" i="5"/>
  <c r="EJ131" i="5"/>
  <c r="EJ156" i="5"/>
  <c r="EU125" i="5"/>
  <c r="EJ205" i="5"/>
  <c r="EJ82" i="5"/>
  <c r="EU99" i="5"/>
  <c r="EU126" i="5"/>
  <c r="EJ75" i="5"/>
  <c r="EJ83" i="5"/>
  <c r="EJ99" i="5"/>
  <c r="EU127" i="5"/>
  <c r="EU155" i="5"/>
  <c r="EU157" i="5" s="1"/>
  <c r="EJ180" i="5"/>
  <c r="EJ184" i="5"/>
  <c r="EJ245" i="5"/>
  <c r="EJ276" i="5"/>
  <c r="EU243" i="5"/>
  <c r="EJ273" i="5"/>
  <c r="EJ281" i="5"/>
  <c r="EJ247" i="5"/>
  <c r="EJ274" i="5"/>
  <c r="EJ280" i="5"/>
  <c r="EJ248" i="5"/>
  <c r="EU276" i="5"/>
  <c r="EJ288" i="5"/>
  <c r="EU286" i="5"/>
  <c r="EU283" i="5"/>
  <c r="EJ307" i="5"/>
  <c r="EJ287" i="5"/>
  <c r="EJ303" i="5"/>
  <c r="EJ317" i="5"/>
  <c r="EJ358" i="5"/>
  <c r="EJ318" i="5"/>
  <c r="EU342" i="5"/>
  <c r="EJ319" i="5"/>
  <c r="EJ349" i="5"/>
  <c r="EU322" i="5"/>
  <c r="EJ341" i="5"/>
  <c r="EJ354" i="5"/>
  <c r="EU319" i="5"/>
  <c r="EU334" i="5"/>
  <c r="EU347" i="5"/>
  <c r="EU353" i="5"/>
  <c r="EU336" i="5"/>
  <c r="EU344" i="5"/>
  <c r="EU352" i="5"/>
  <c r="FM407" i="5"/>
  <c r="FM415" i="5"/>
  <c r="FM408" i="5"/>
  <c r="FM419" i="5"/>
  <c r="FM427" i="5"/>
  <c r="FM435" i="5"/>
  <c r="FM416" i="5"/>
  <c r="FM424" i="5"/>
  <c r="FM432" i="5"/>
  <c r="EI210" i="5"/>
  <c r="ET85" i="5"/>
  <c r="EI249" i="5"/>
  <c r="EU333" i="5"/>
  <c r="EJ333" i="5"/>
  <c r="EU316" i="5"/>
  <c r="FM395" i="5"/>
  <c r="EJ300" i="5"/>
  <c r="EJ316" i="5"/>
  <c r="EJ269" i="5"/>
  <c r="EU240" i="5"/>
  <c r="EU269" i="5"/>
  <c r="EJ240" i="5"/>
  <c r="EJ94" i="5"/>
  <c r="EU153" i="5"/>
  <c r="EJ124" i="5"/>
  <c r="EJ204" i="5"/>
  <c r="EJ177" i="5"/>
  <c r="EJ153" i="5"/>
  <c r="EU124" i="5"/>
  <c r="EU26" i="5"/>
  <c r="EU45" i="5"/>
  <c r="EJ26" i="5"/>
  <c r="EU94" i="5"/>
  <c r="EJ45" i="5"/>
  <c r="ET324" i="5"/>
  <c r="ET133" i="5"/>
  <c r="EI36" i="5"/>
  <c r="ET36" i="5"/>
  <c r="FN426" i="5"/>
  <c r="FO426" i="5" s="1"/>
  <c r="FN418" i="5"/>
  <c r="FO418" i="5" s="1"/>
  <c r="FN437" i="5"/>
  <c r="FO437" i="5" s="1"/>
  <c r="FN429" i="5"/>
  <c r="FO429" i="5" s="1"/>
  <c r="FN421" i="5"/>
  <c r="FO421" i="5" s="1"/>
  <c r="FN402" i="5"/>
  <c r="EV335" i="5"/>
  <c r="EW335" i="5" s="1"/>
  <c r="EV354" i="5"/>
  <c r="EW354" i="5" s="1"/>
  <c r="EV341" i="5"/>
  <c r="EW341" i="5" s="1"/>
  <c r="EK321" i="5"/>
  <c r="EL321" i="5" s="1"/>
  <c r="EK348" i="5"/>
  <c r="EL348" i="5" s="1"/>
  <c r="EV320" i="5"/>
  <c r="EW320" i="5" s="1"/>
  <c r="EV349" i="5"/>
  <c r="EW349" i="5" s="1"/>
  <c r="EK307" i="5"/>
  <c r="EL307" i="5" s="1"/>
  <c r="EV283" i="5"/>
  <c r="EW283" i="5" s="1"/>
  <c r="EV286" i="5"/>
  <c r="EV289" i="5"/>
  <c r="EW289" i="5" s="1"/>
  <c r="EK274" i="5"/>
  <c r="EL274" i="5" s="1"/>
  <c r="EV274" i="5"/>
  <c r="EW274" i="5" s="1"/>
  <c r="EK246" i="5"/>
  <c r="EL246" i="5" s="1"/>
  <c r="EK276" i="5"/>
  <c r="EL276" i="5" s="1"/>
  <c r="EK245" i="5"/>
  <c r="EL245" i="5" s="1"/>
  <c r="EV276" i="5"/>
  <c r="EW276" i="5" s="1"/>
  <c r="EK98" i="5"/>
  <c r="EL98" i="5" s="1"/>
  <c r="EV102" i="5"/>
  <c r="EW102" i="5" s="1"/>
  <c r="EV82" i="5"/>
  <c r="EK155" i="5"/>
  <c r="EL155" i="5" s="1"/>
  <c r="EV128" i="5"/>
  <c r="EW128" i="5" s="1"/>
  <c r="EK184" i="5"/>
  <c r="EK83" i="5"/>
  <c r="EL83" i="5" s="1"/>
  <c r="EV53" i="5"/>
  <c r="EW53" i="5" s="1"/>
  <c r="EV33" i="5"/>
  <c r="EW33" i="5" s="1"/>
  <c r="EV97" i="5"/>
  <c r="EW97" i="5" s="1"/>
  <c r="EV68" i="5"/>
  <c r="EW68" i="5" s="1"/>
  <c r="EV60" i="5"/>
  <c r="EW60" i="5" s="1"/>
  <c r="EV71" i="5"/>
  <c r="EW71" i="5" s="1"/>
  <c r="EV47" i="5"/>
  <c r="EW47" i="5" s="1"/>
  <c r="EV31" i="5"/>
  <c r="EW31" i="5" s="1"/>
  <c r="EV77" i="5"/>
  <c r="EW77" i="5" s="1"/>
  <c r="EV70" i="5"/>
  <c r="EW70" i="5" s="1"/>
  <c r="EV62" i="5"/>
  <c r="EW62" i="5" s="1"/>
  <c r="EL1" i="5"/>
  <c r="FN413" i="5" s="1"/>
  <c r="FO413" i="5" s="1"/>
  <c r="EJ34" i="5"/>
  <c r="EJ50" i="5"/>
  <c r="EJ58" i="5"/>
  <c r="EJ66" i="5"/>
  <c r="EJ76" i="5"/>
  <c r="EJ6" i="5"/>
  <c r="EU32" i="5"/>
  <c r="EJ51" i="5"/>
  <c r="EJ59" i="5"/>
  <c r="EJ67" i="5"/>
  <c r="EJ28" i="5"/>
  <c r="EJ48" i="5"/>
  <c r="EJ56" i="5"/>
  <c r="EJ64" i="5"/>
  <c r="EJ72" i="5"/>
  <c r="EJ5" i="5"/>
  <c r="EJ7" i="5" s="1"/>
  <c r="EU34" i="5"/>
  <c r="EJ53" i="5"/>
  <c r="EJ61" i="5"/>
  <c r="EJ69" i="5"/>
  <c r="EU74" i="5"/>
  <c r="EU82" i="5"/>
  <c r="EJ96" i="5"/>
  <c r="EJ127" i="5"/>
  <c r="EJ133" i="5" s="1"/>
  <c r="EJ154" i="5"/>
  <c r="EJ101" i="5"/>
  <c r="EU129" i="5"/>
  <c r="EJ78" i="5"/>
  <c r="EU95" i="5"/>
  <c r="EU104" i="5" s="1"/>
  <c r="EU103" i="5"/>
  <c r="EU130" i="5"/>
  <c r="EJ79" i="5"/>
  <c r="EJ95" i="5"/>
  <c r="EJ103" i="5"/>
  <c r="EU131" i="5"/>
  <c r="EJ178" i="5"/>
  <c r="EJ182" i="5"/>
  <c r="EJ241" i="5"/>
  <c r="EJ272" i="5"/>
  <c r="EU282" i="5"/>
  <c r="EU247" i="5"/>
  <c r="EU249" i="5" s="1"/>
  <c r="EJ277" i="5"/>
  <c r="EJ243" i="5"/>
  <c r="EJ270" i="5"/>
  <c r="EJ278" i="5"/>
  <c r="EJ244" i="5"/>
  <c r="EU272" i="5"/>
  <c r="EJ284" i="5"/>
  <c r="EU318" i="5"/>
  <c r="EU290" i="5"/>
  <c r="EU287" i="5"/>
  <c r="EJ283" i="5"/>
  <c r="EJ301" i="5"/>
  <c r="EJ305" i="5"/>
  <c r="EJ320" i="5"/>
  <c r="EJ323" i="5"/>
  <c r="EU339" i="5"/>
  <c r="EU345" i="5"/>
  <c r="EJ346" i="5"/>
  <c r="EJ352" i="5"/>
  <c r="EJ338" i="5"/>
  <c r="EJ344" i="5"/>
  <c r="EU357" i="5"/>
  <c r="EU323" i="5"/>
  <c r="EU337" i="5"/>
  <c r="EU350" i="5"/>
  <c r="EU340" i="5"/>
  <c r="EU348" i="5"/>
  <c r="EU356" i="5"/>
  <c r="FM403" i="5"/>
  <c r="FM411" i="5"/>
  <c r="EJ357" i="5"/>
  <c r="FM404" i="5"/>
  <c r="FM412" i="5"/>
  <c r="FM423" i="5"/>
  <c r="FM431" i="5"/>
  <c r="FM439" i="5"/>
  <c r="FM420" i="5"/>
  <c r="FM428" i="5"/>
  <c r="FM436" i="5"/>
  <c r="EI308" i="5"/>
  <c r="ET249" i="5"/>
  <c r="EW286" i="5" l="1"/>
  <c r="EL289" i="6"/>
  <c r="EJ249" i="6"/>
  <c r="EV32" i="6"/>
  <c r="EW32" i="6" s="1"/>
  <c r="EK128" i="6"/>
  <c r="EV128" i="6"/>
  <c r="EW128" i="6" s="1"/>
  <c r="EK180" i="6"/>
  <c r="EL180" i="6" s="1"/>
  <c r="EK276" i="6"/>
  <c r="EL276" i="6" s="1"/>
  <c r="EK349" i="6"/>
  <c r="EL349" i="6" s="1"/>
  <c r="FN421" i="6"/>
  <c r="EV50" i="6"/>
  <c r="EW50" i="6" s="1"/>
  <c r="EK62" i="6"/>
  <c r="EK60" i="6"/>
  <c r="EK184" i="6"/>
  <c r="EL184" i="6" s="1"/>
  <c r="EK284" i="6"/>
  <c r="EL284" i="6" s="1"/>
  <c r="EV343" i="6"/>
  <c r="EW343" i="6" s="1"/>
  <c r="FN429" i="6"/>
  <c r="EV55" i="5"/>
  <c r="EW55" i="5" s="1"/>
  <c r="EV61" i="5"/>
  <c r="EW61" i="5" s="1"/>
  <c r="EK132" i="5"/>
  <c r="EL132" i="5" s="1"/>
  <c r="EV281" i="5"/>
  <c r="EW281" i="5" s="1"/>
  <c r="EK322" i="5"/>
  <c r="EL322" i="5" s="1"/>
  <c r="EV343" i="5"/>
  <c r="EW343" i="5" s="1"/>
  <c r="FN434" i="5"/>
  <c r="FO434" i="5" s="1"/>
  <c r="EV47" i="6"/>
  <c r="EW47" i="6" s="1"/>
  <c r="EK78" i="6"/>
  <c r="EK76" i="6"/>
  <c r="EK277" i="6"/>
  <c r="EL277" i="6" s="1"/>
  <c r="EK336" i="6"/>
  <c r="EL336" i="6" s="1"/>
  <c r="EV348" i="6"/>
  <c r="EW348" i="6" s="1"/>
  <c r="FN418" i="6"/>
  <c r="EV63" i="5"/>
  <c r="EW63" i="5" s="1"/>
  <c r="EV69" i="5"/>
  <c r="EW69" i="5" s="1"/>
  <c r="EV79" i="5"/>
  <c r="EW79" i="5" s="1"/>
  <c r="EK247" i="5"/>
  <c r="EL247" i="5" s="1"/>
  <c r="EK356" i="5"/>
  <c r="EL356" i="5" s="1"/>
  <c r="EV351" i="5"/>
  <c r="EW351" i="5" s="1"/>
  <c r="EV55" i="6"/>
  <c r="EW55" i="6" s="1"/>
  <c r="EV95" i="6"/>
  <c r="EK84" i="6"/>
  <c r="EK285" i="6"/>
  <c r="EL285" i="6" s="1"/>
  <c r="EK317" i="6"/>
  <c r="EV354" i="6"/>
  <c r="EW354" i="6" s="1"/>
  <c r="FN426" i="6"/>
  <c r="EJ157" i="5"/>
  <c r="EV31" i="6"/>
  <c r="EW31" i="6" s="1"/>
  <c r="EV103" i="6"/>
  <c r="EV101" i="6"/>
  <c r="EK307" i="6"/>
  <c r="EL307" i="6" s="1"/>
  <c r="EK323" i="6"/>
  <c r="EL323" i="6" s="1"/>
  <c r="FN400" i="6"/>
  <c r="FN434" i="6"/>
  <c r="EU324" i="5"/>
  <c r="EV81" i="5"/>
  <c r="EW81" i="5" s="1"/>
  <c r="EK99" i="5"/>
  <c r="EL99" i="5" s="1"/>
  <c r="EK125" i="5"/>
  <c r="EK280" i="5"/>
  <c r="EL280" i="5" s="1"/>
  <c r="EK339" i="5"/>
  <c r="EL339" i="5" s="1"/>
  <c r="FN410" i="5"/>
  <c r="FO410" i="5" s="1"/>
  <c r="EK31" i="6"/>
  <c r="EL31" i="6" s="1"/>
  <c r="EV48" i="6"/>
  <c r="EW48" i="6" s="1"/>
  <c r="EK154" i="6"/>
  <c r="EK243" i="6"/>
  <c r="EL243" i="6" s="1"/>
  <c r="EV275" i="6"/>
  <c r="EW275" i="6" s="1"/>
  <c r="EV338" i="6"/>
  <c r="FN408" i="6"/>
  <c r="FO408" i="6" s="1"/>
  <c r="EJ36" i="5"/>
  <c r="EK29" i="5"/>
  <c r="EL29" i="5" s="1"/>
  <c r="EK27" i="5"/>
  <c r="EV127" i="5"/>
  <c r="EW127" i="5" s="1"/>
  <c r="EK205" i="5"/>
  <c r="EK287" i="5"/>
  <c r="EL287" i="5" s="1"/>
  <c r="EK337" i="5"/>
  <c r="EL337" i="5" s="1"/>
  <c r="FN397" i="5"/>
  <c r="FO397" i="5" s="1"/>
  <c r="EK33" i="6"/>
  <c r="EL33" i="6" s="1"/>
  <c r="EV56" i="6"/>
  <c r="EW56" i="6" s="1"/>
  <c r="EV60" i="6"/>
  <c r="EW60" i="6" s="1"/>
  <c r="EV129" i="6"/>
  <c r="EW129" i="6" s="1"/>
  <c r="EV283" i="6"/>
  <c r="EW283" i="6" s="1"/>
  <c r="EV322" i="6"/>
  <c r="EW322" i="6" s="1"/>
  <c r="FN417" i="6"/>
  <c r="FO417" i="6" s="1"/>
  <c r="EJ308" i="6"/>
  <c r="EJ359" i="5"/>
  <c r="EV46" i="5"/>
  <c r="EW46" i="5" s="1"/>
  <c r="EK35" i="5"/>
  <c r="EL35" i="5" s="1"/>
  <c r="EV155" i="5"/>
  <c r="EW155" i="5" s="1"/>
  <c r="EK209" i="5"/>
  <c r="EL209" i="5" s="1"/>
  <c r="EK303" i="5"/>
  <c r="EL303" i="5" s="1"/>
  <c r="EK343" i="5"/>
  <c r="EL343" i="5" s="1"/>
  <c r="FN405" i="5"/>
  <c r="FO405" i="5" s="1"/>
  <c r="EV49" i="6"/>
  <c r="EW49" i="6" s="1"/>
  <c r="EV62" i="6"/>
  <c r="EW62" i="6" s="1"/>
  <c r="EV68" i="6"/>
  <c r="EW68" i="6" s="1"/>
  <c r="EK207" i="6"/>
  <c r="EL207" i="6" s="1"/>
  <c r="EV290" i="6"/>
  <c r="EW290" i="6" s="1"/>
  <c r="EV289" i="6"/>
  <c r="EV349" i="6"/>
  <c r="EW349" i="6" s="1"/>
  <c r="EJ104" i="5"/>
  <c r="EU85" i="5"/>
  <c r="EV54" i="5"/>
  <c r="EW54" i="5" s="1"/>
  <c r="EV52" i="5"/>
  <c r="EW52" i="5" s="1"/>
  <c r="EK180" i="5"/>
  <c r="EL180" i="5" s="1"/>
  <c r="EK248" i="5"/>
  <c r="EL248" i="5" s="1"/>
  <c r="EK317" i="5"/>
  <c r="EL317" i="5" s="1"/>
  <c r="EK335" i="5"/>
  <c r="EL335" i="5" s="1"/>
  <c r="EK52" i="6"/>
  <c r="EL52" i="6" s="1"/>
  <c r="EV70" i="6"/>
  <c r="EW70" i="6" s="1"/>
  <c r="EV76" i="6"/>
  <c r="EW76" i="6" s="1"/>
  <c r="EK244" i="6"/>
  <c r="EL244" i="6" s="1"/>
  <c r="EK275" i="6"/>
  <c r="EL275" i="6" s="1"/>
  <c r="EV323" i="6"/>
  <c r="EW323" i="6" s="1"/>
  <c r="EV357" i="6"/>
  <c r="EW357" i="6" s="1"/>
  <c r="EL184" i="5"/>
  <c r="EV78" i="6"/>
  <c r="EV84" i="6"/>
  <c r="EW84" i="6" s="1"/>
  <c r="EV242" i="6"/>
  <c r="EW242" i="6" s="1"/>
  <c r="EK283" i="6"/>
  <c r="EL283" i="6" s="1"/>
  <c r="EV339" i="6"/>
  <c r="EW339" i="6" s="1"/>
  <c r="FN403" i="6"/>
  <c r="FO403" i="6" s="1"/>
  <c r="EJ7" i="6"/>
  <c r="EL60" i="6"/>
  <c r="EW101" i="6"/>
  <c r="EJ185" i="6"/>
  <c r="EJ133" i="6"/>
  <c r="EW78" i="6"/>
  <c r="EL70" i="6"/>
  <c r="EL68" i="6"/>
  <c r="EJ359" i="6"/>
  <c r="EU359" i="6"/>
  <c r="EU36" i="6"/>
  <c r="EW98" i="6"/>
  <c r="EL78" i="6"/>
  <c r="EL76" i="6"/>
  <c r="EW155" i="6"/>
  <c r="FM442" i="6"/>
  <c r="EJ85" i="6"/>
  <c r="EW95" i="6"/>
  <c r="EW289" i="6"/>
  <c r="EU291" i="5"/>
  <c r="FM442" i="5"/>
  <c r="EW82" i="5"/>
  <c r="EU36" i="5"/>
  <c r="EL154" i="6"/>
  <c r="EW338" i="6"/>
  <c r="EU324" i="6"/>
  <c r="EJ291" i="6"/>
  <c r="EK29" i="6"/>
  <c r="EL29" i="6" s="1"/>
  <c r="EK48" i="6"/>
  <c r="EL48" i="6" s="1"/>
  <c r="EK56" i="6"/>
  <c r="EL56" i="6" s="1"/>
  <c r="EV28" i="6"/>
  <c r="EW28" i="6" s="1"/>
  <c r="EV46" i="6"/>
  <c r="EV54" i="6"/>
  <c r="EW54" i="6" s="1"/>
  <c r="EK34" i="6"/>
  <c r="EL34" i="6" s="1"/>
  <c r="EV51" i="6"/>
  <c r="EW51" i="6" s="1"/>
  <c r="EV27" i="6"/>
  <c r="EV35" i="6"/>
  <c r="EW35" i="6" s="1"/>
  <c r="EV52" i="6"/>
  <c r="EW52" i="6" s="1"/>
  <c r="EV58" i="6"/>
  <c r="EW58" i="6" s="1"/>
  <c r="EV66" i="6"/>
  <c r="EW66" i="6" s="1"/>
  <c r="EV74" i="6"/>
  <c r="EW74" i="6" s="1"/>
  <c r="EV82" i="6"/>
  <c r="EW82" i="6" s="1"/>
  <c r="EV102" i="6"/>
  <c r="EW102" i="6" s="1"/>
  <c r="EK58" i="6"/>
  <c r="EL58" i="6" s="1"/>
  <c r="EK66" i="6"/>
  <c r="EL66" i="6" s="1"/>
  <c r="EK74" i="6"/>
  <c r="EL74" i="6" s="1"/>
  <c r="EK82" i="6"/>
  <c r="EL82" i="6" s="1"/>
  <c r="EV99" i="6"/>
  <c r="EW99" i="6" s="1"/>
  <c r="EV126" i="6"/>
  <c r="EW126" i="6" s="1"/>
  <c r="EK156" i="6"/>
  <c r="EL156" i="6" s="1"/>
  <c r="EV64" i="6"/>
  <c r="EW64" i="6" s="1"/>
  <c r="EV72" i="6"/>
  <c r="EW72" i="6" s="1"/>
  <c r="EV80" i="6"/>
  <c r="EW80" i="6" s="1"/>
  <c r="EV96" i="6"/>
  <c r="EW96" i="6" s="1"/>
  <c r="EK126" i="6"/>
  <c r="EL126" i="6" s="1"/>
  <c r="EV131" i="6"/>
  <c r="EW131" i="6" s="1"/>
  <c r="EK64" i="6"/>
  <c r="EL64" i="6" s="1"/>
  <c r="EK72" i="6"/>
  <c r="EL72" i="6" s="1"/>
  <c r="EK80" i="6"/>
  <c r="EL80" i="6" s="1"/>
  <c r="EV97" i="6"/>
  <c r="EW97" i="6" s="1"/>
  <c r="EK130" i="6"/>
  <c r="EL130" i="6" s="1"/>
  <c r="EK247" i="6"/>
  <c r="EL247" i="6" s="1"/>
  <c r="EK205" i="6"/>
  <c r="EK209" i="6"/>
  <c r="EL209" i="6" s="1"/>
  <c r="EV248" i="6"/>
  <c r="EW248" i="6" s="1"/>
  <c r="EV246" i="6"/>
  <c r="EW246" i="6" s="1"/>
  <c r="EK178" i="6"/>
  <c r="EK182" i="6"/>
  <c r="EL182" i="6" s="1"/>
  <c r="EV243" i="6"/>
  <c r="EW243" i="6" s="1"/>
  <c r="EK273" i="6"/>
  <c r="EL273" i="6" s="1"/>
  <c r="EK281" i="6"/>
  <c r="EL281" i="6" s="1"/>
  <c r="EK302" i="6"/>
  <c r="EL302" i="6" s="1"/>
  <c r="EV271" i="6"/>
  <c r="EW271" i="6" s="1"/>
  <c r="EV279" i="6"/>
  <c r="EW279" i="6" s="1"/>
  <c r="EV287" i="6"/>
  <c r="EW287" i="6" s="1"/>
  <c r="EK271" i="6"/>
  <c r="EL271" i="6" s="1"/>
  <c r="EK279" i="6"/>
  <c r="EL279" i="6" s="1"/>
  <c r="EK287" i="6"/>
  <c r="EL287" i="6" s="1"/>
  <c r="EK272" i="6"/>
  <c r="EL272" i="6" s="1"/>
  <c r="EK280" i="6"/>
  <c r="EL280" i="6" s="1"/>
  <c r="EK288" i="6"/>
  <c r="EL288" i="6" s="1"/>
  <c r="EK321" i="6"/>
  <c r="EL321" i="6" s="1"/>
  <c r="EK339" i="6"/>
  <c r="EL339" i="6" s="1"/>
  <c r="EK320" i="6"/>
  <c r="EL320" i="6" s="1"/>
  <c r="EK346" i="6"/>
  <c r="EL346" i="6" s="1"/>
  <c r="EV340" i="6"/>
  <c r="EW340" i="6" s="1"/>
  <c r="EK337" i="6"/>
  <c r="EL337" i="6" s="1"/>
  <c r="EV319" i="6"/>
  <c r="EW319" i="6" s="1"/>
  <c r="EV335" i="6"/>
  <c r="EW335" i="6" s="1"/>
  <c r="EK341" i="6"/>
  <c r="EL341" i="6" s="1"/>
  <c r="EV346" i="6"/>
  <c r="EW346" i="6" s="1"/>
  <c r="EK353" i="6"/>
  <c r="EL353" i="6" s="1"/>
  <c r="EK355" i="6"/>
  <c r="EL355" i="6" s="1"/>
  <c r="EV355" i="6"/>
  <c r="EW355" i="6" s="1"/>
  <c r="EV351" i="6"/>
  <c r="EW351" i="6" s="1"/>
  <c r="FN396" i="6"/>
  <c r="FN404" i="6"/>
  <c r="FO404" i="6" s="1"/>
  <c r="FN412" i="6"/>
  <c r="FO412" i="6" s="1"/>
  <c r="EV345" i="6"/>
  <c r="EW345" i="6" s="1"/>
  <c r="EV353" i="6"/>
  <c r="EW353" i="6" s="1"/>
  <c r="FN399" i="6"/>
  <c r="FN407" i="6"/>
  <c r="FO407" i="6" s="1"/>
  <c r="FN415" i="6"/>
  <c r="FO415" i="6" s="1"/>
  <c r="FN425" i="6"/>
  <c r="FO425" i="6" s="1"/>
  <c r="FN433" i="6"/>
  <c r="FO433" i="6" s="1"/>
  <c r="FN441" i="6"/>
  <c r="FO441" i="6" s="1"/>
  <c r="FN422" i="6"/>
  <c r="FO422" i="6" s="1"/>
  <c r="FN430" i="6"/>
  <c r="FO430" i="6" s="1"/>
  <c r="FN395" i="6"/>
  <c r="EK333" i="6"/>
  <c r="EV333" i="6"/>
  <c r="EK316" i="6"/>
  <c r="EV316" i="6"/>
  <c r="EK300" i="6"/>
  <c r="EV269" i="6"/>
  <c r="EK269" i="6"/>
  <c r="EK204" i="6"/>
  <c r="EK240" i="6"/>
  <c r="EK177" i="6"/>
  <c r="EV240" i="6"/>
  <c r="EK153" i="6"/>
  <c r="EV124" i="6"/>
  <c r="EK94" i="6"/>
  <c r="EK124" i="6"/>
  <c r="EV153" i="6"/>
  <c r="EV94" i="6"/>
  <c r="EK26" i="6"/>
  <c r="EK45" i="6"/>
  <c r="EV26" i="6"/>
  <c r="EV45" i="6"/>
  <c r="EL62" i="6"/>
  <c r="EU249" i="6"/>
  <c r="EJ36" i="6"/>
  <c r="FH400" i="6"/>
  <c r="FO400" i="6" s="1"/>
  <c r="FH398" i="6"/>
  <c r="FH401" i="6"/>
  <c r="FH402" i="6"/>
  <c r="FH399" i="6"/>
  <c r="FO399" i="6" s="1"/>
  <c r="EV30" i="6"/>
  <c r="EW30" i="6" s="1"/>
  <c r="EK49" i="6"/>
  <c r="EL49" i="6" s="1"/>
  <c r="EK28" i="6"/>
  <c r="EL28" i="6" s="1"/>
  <c r="EK46" i="6"/>
  <c r="EK54" i="6"/>
  <c r="EL54" i="6" s="1"/>
  <c r="EV29" i="6"/>
  <c r="EW29" i="6" s="1"/>
  <c r="EK47" i="6"/>
  <c r="EL47" i="6" s="1"/>
  <c r="EK55" i="6"/>
  <c r="EL55" i="6" s="1"/>
  <c r="EK61" i="6"/>
  <c r="EL61" i="6" s="1"/>
  <c r="EK69" i="6"/>
  <c r="EL69" i="6" s="1"/>
  <c r="EK77" i="6"/>
  <c r="EL77" i="6" s="1"/>
  <c r="EK97" i="6"/>
  <c r="EL97" i="6" s="1"/>
  <c r="EV125" i="6"/>
  <c r="EV59" i="6"/>
  <c r="EW59" i="6" s="1"/>
  <c r="EV67" i="6"/>
  <c r="EW67" i="6" s="1"/>
  <c r="EV75" i="6"/>
  <c r="EW75" i="6" s="1"/>
  <c r="EV83" i="6"/>
  <c r="EW83" i="6" s="1"/>
  <c r="EK102" i="6"/>
  <c r="EL102" i="6" s="1"/>
  <c r="EV132" i="6"/>
  <c r="EW132" i="6" s="1"/>
  <c r="EK59" i="6"/>
  <c r="EL59" i="6" s="1"/>
  <c r="EK67" i="6"/>
  <c r="EL67" i="6" s="1"/>
  <c r="EK75" i="6"/>
  <c r="EL75" i="6" s="1"/>
  <c r="EK83" i="6"/>
  <c r="EL83" i="6" s="1"/>
  <c r="EK99" i="6"/>
  <c r="EL99" i="6" s="1"/>
  <c r="EV127" i="6"/>
  <c r="EW127" i="6" s="1"/>
  <c r="EV57" i="6"/>
  <c r="EW57" i="6" s="1"/>
  <c r="EV65" i="6"/>
  <c r="EW65" i="6" s="1"/>
  <c r="EV73" i="6"/>
  <c r="EW73" i="6" s="1"/>
  <c r="EV81" i="6"/>
  <c r="EW81" i="6" s="1"/>
  <c r="EK100" i="6"/>
  <c r="EL100" i="6" s="1"/>
  <c r="EV130" i="6"/>
  <c r="EW130" i="6" s="1"/>
  <c r="EK248" i="6"/>
  <c r="EL248" i="6" s="1"/>
  <c r="EK206" i="6"/>
  <c r="EL206" i="6" s="1"/>
  <c r="EV241" i="6"/>
  <c r="EK241" i="6"/>
  <c r="EV154" i="6"/>
  <c r="EK179" i="6"/>
  <c r="EL179" i="6" s="1"/>
  <c r="EK183" i="6"/>
  <c r="EL183" i="6" s="1"/>
  <c r="EK246" i="6"/>
  <c r="EL246" i="6" s="1"/>
  <c r="EV274" i="6"/>
  <c r="EW274" i="6" s="1"/>
  <c r="EV282" i="6"/>
  <c r="EW282" i="6" s="1"/>
  <c r="EK306" i="6"/>
  <c r="EL306" i="6" s="1"/>
  <c r="EK274" i="6"/>
  <c r="EL274" i="6" s="1"/>
  <c r="EK282" i="6"/>
  <c r="EL282" i="6" s="1"/>
  <c r="EK290" i="6"/>
  <c r="EL290" i="6" s="1"/>
  <c r="EV272" i="6"/>
  <c r="EW272" i="6" s="1"/>
  <c r="EV280" i="6"/>
  <c r="EW280" i="6" s="1"/>
  <c r="EV288" i="6"/>
  <c r="EW288" i="6" s="1"/>
  <c r="EV273" i="6"/>
  <c r="EW273" i="6" s="1"/>
  <c r="EV281" i="6"/>
  <c r="EW281" i="6" s="1"/>
  <c r="EK301" i="6"/>
  <c r="EV321" i="6"/>
  <c r="EW321" i="6" s="1"/>
  <c r="EK345" i="6"/>
  <c r="EL345" i="6" s="1"/>
  <c r="EV320" i="6"/>
  <c r="EW320" i="6" s="1"/>
  <c r="EK319" i="6"/>
  <c r="EL319" i="6" s="1"/>
  <c r="EV342" i="6"/>
  <c r="EW342" i="6" s="1"/>
  <c r="EV337" i="6"/>
  <c r="EW337" i="6" s="1"/>
  <c r="EK322" i="6"/>
  <c r="EL322" i="6" s="1"/>
  <c r="EK338" i="6"/>
  <c r="EL338" i="6" s="1"/>
  <c r="EK350" i="6"/>
  <c r="EL350" i="6" s="1"/>
  <c r="EK347" i="6"/>
  <c r="EL347" i="6" s="1"/>
  <c r="EV341" i="6"/>
  <c r="EW341" i="6" s="1"/>
  <c r="EV356" i="6"/>
  <c r="EW356" i="6" s="1"/>
  <c r="EK358" i="6"/>
  <c r="EL358" i="6" s="1"/>
  <c r="EK354" i="6"/>
  <c r="EL354" i="6" s="1"/>
  <c r="FN398" i="6"/>
  <c r="FO398" i="6" s="1"/>
  <c r="FN406" i="6"/>
  <c r="FO406" i="6" s="1"/>
  <c r="FN414" i="6"/>
  <c r="FO414" i="6" s="1"/>
  <c r="EK348" i="6"/>
  <c r="EL348" i="6" s="1"/>
  <c r="EK356" i="6"/>
  <c r="EL356" i="6" s="1"/>
  <c r="FN401" i="6"/>
  <c r="FN409" i="6"/>
  <c r="FO409" i="6" s="1"/>
  <c r="FN419" i="6"/>
  <c r="FO419" i="6" s="1"/>
  <c r="FN427" i="6"/>
  <c r="FO427" i="6" s="1"/>
  <c r="FN435" i="6"/>
  <c r="FO435" i="6" s="1"/>
  <c r="FN416" i="6"/>
  <c r="FO416" i="6" s="1"/>
  <c r="FN424" i="6"/>
  <c r="FO424" i="6" s="1"/>
  <c r="FN432" i="6"/>
  <c r="FO432" i="6" s="1"/>
  <c r="FN440" i="6"/>
  <c r="FO440" i="6" s="1"/>
  <c r="EU133" i="6"/>
  <c r="EL317" i="6"/>
  <c r="FO421" i="6"/>
  <c r="FO429" i="6"/>
  <c r="FO437" i="6"/>
  <c r="FO418" i="6"/>
  <c r="FO426" i="6"/>
  <c r="FO434" i="6"/>
  <c r="EL128" i="6"/>
  <c r="EW103" i="6"/>
  <c r="EL84" i="6"/>
  <c r="EU291" i="6"/>
  <c r="EU104" i="6"/>
  <c r="EK27" i="6"/>
  <c r="EK35" i="6"/>
  <c r="EL35" i="6" s="1"/>
  <c r="EV53" i="6"/>
  <c r="EW53" i="6" s="1"/>
  <c r="EK5" i="6"/>
  <c r="EV34" i="6"/>
  <c r="EW34" i="6" s="1"/>
  <c r="EK53" i="6"/>
  <c r="EL53" i="6" s="1"/>
  <c r="EK32" i="6"/>
  <c r="EL32" i="6" s="1"/>
  <c r="EK50" i="6"/>
  <c r="EL50" i="6" s="1"/>
  <c r="EK6" i="6"/>
  <c r="EL6" i="6" s="1"/>
  <c r="EV33" i="6"/>
  <c r="EW33" i="6" s="1"/>
  <c r="EK51" i="6"/>
  <c r="EL51" i="6" s="1"/>
  <c r="EK57" i="6"/>
  <c r="EL57" i="6" s="1"/>
  <c r="EK65" i="6"/>
  <c r="EL65" i="6" s="1"/>
  <c r="EK73" i="6"/>
  <c r="EL73" i="6" s="1"/>
  <c r="EK81" i="6"/>
  <c r="EL81" i="6" s="1"/>
  <c r="EK101" i="6"/>
  <c r="EL101" i="6" s="1"/>
  <c r="EK129" i="6"/>
  <c r="EL129" i="6" s="1"/>
  <c r="EV63" i="6"/>
  <c r="EW63" i="6" s="1"/>
  <c r="EV71" i="6"/>
  <c r="EW71" i="6" s="1"/>
  <c r="EV79" i="6"/>
  <c r="EW79" i="6" s="1"/>
  <c r="EK98" i="6"/>
  <c r="EL98" i="6" s="1"/>
  <c r="EK125" i="6"/>
  <c r="EK155" i="6"/>
  <c r="EL155" i="6" s="1"/>
  <c r="EK63" i="6"/>
  <c r="EL63" i="6" s="1"/>
  <c r="EK71" i="6"/>
  <c r="EL71" i="6" s="1"/>
  <c r="EK79" i="6"/>
  <c r="EL79" i="6" s="1"/>
  <c r="EK95" i="6"/>
  <c r="EK103" i="6"/>
  <c r="EL103" i="6" s="1"/>
  <c r="EK131" i="6"/>
  <c r="EL131" i="6" s="1"/>
  <c r="EV61" i="6"/>
  <c r="EW61" i="6" s="1"/>
  <c r="EV69" i="6"/>
  <c r="EW69" i="6" s="1"/>
  <c r="EV77" i="6"/>
  <c r="EW77" i="6" s="1"/>
  <c r="EK96" i="6"/>
  <c r="EL96" i="6" s="1"/>
  <c r="EK127" i="6"/>
  <c r="EL127" i="6" s="1"/>
  <c r="EV244" i="6"/>
  <c r="EW244" i="6" s="1"/>
  <c r="EK132" i="6"/>
  <c r="EL132" i="6" s="1"/>
  <c r="EK208" i="6"/>
  <c r="EL208" i="6" s="1"/>
  <c r="EV245" i="6"/>
  <c r="EW245" i="6" s="1"/>
  <c r="EK245" i="6"/>
  <c r="EL245" i="6" s="1"/>
  <c r="EV156" i="6"/>
  <c r="EW156" i="6" s="1"/>
  <c r="EK181" i="6"/>
  <c r="EL181" i="6" s="1"/>
  <c r="EK242" i="6"/>
  <c r="EL242" i="6" s="1"/>
  <c r="EV270" i="6"/>
  <c r="EV278" i="6"/>
  <c r="EW278" i="6" s="1"/>
  <c r="EV286" i="6"/>
  <c r="EW286" i="6" s="1"/>
  <c r="EK270" i="6"/>
  <c r="EL270" i="6" s="1"/>
  <c r="EK278" i="6"/>
  <c r="EL278" i="6" s="1"/>
  <c r="EK286" i="6"/>
  <c r="EL286" i="6" s="1"/>
  <c r="EK303" i="6"/>
  <c r="EL303" i="6" s="1"/>
  <c r="EV276" i="6"/>
  <c r="EW276" i="6" s="1"/>
  <c r="EV284" i="6"/>
  <c r="EW284" i="6" s="1"/>
  <c r="EK304" i="6"/>
  <c r="EL304" i="6" s="1"/>
  <c r="EV277" i="6"/>
  <c r="EW277" i="6" s="1"/>
  <c r="EV285" i="6"/>
  <c r="EW285" i="6" s="1"/>
  <c r="EV318" i="6"/>
  <c r="EW318" i="6" s="1"/>
  <c r="EV336" i="6"/>
  <c r="EW336" i="6" s="1"/>
  <c r="EV317" i="6"/>
  <c r="EK335" i="6"/>
  <c r="EL335" i="6" s="1"/>
  <c r="EK340" i="6"/>
  <c r="EL340" i="6" s="1"/>
  <c r="EV334" i="6"/>
  <c r="EK318" i="6"/>
  <c r="EL318" i="6" s="1"/>
  <c r="EK334" i="6"/>
  <c r="EV347" i="6"/>
  <c r="EW347" i="6" s="1"/>
  <c r="EV344" i="6"/>
  <c r="EW344" i="6" s="1"/>
  <c r="EV350" i="6"/>
  <c r="EW350" i="6" s="1"/>
  <c r="EV352" i="6"/>
  <c r="EW352" i="6" s="1"/>
  <c r="EK342" i="6"/>
  <c r="EL342" i="6" s="1"/>
  <c r="EK351" i="6"/>
  <c r="EL351" i="6" s="1"/>
  <c r="EK357" i="6"/>
  <c r="EL357" i="6" s="1"/>
  <c r="FN402" i="6"/>
  <c r="FO402" i="6" s="1"/>
  <c r="FN410" i="6"/>
  <c r="FO410" i="6" s="1"/>
  <c r="EK344" i="6"/>
  <c r="EL344" i="6" s="1"/>
  <c r="EK352" i="6"/>
  <c r="EL352" i="6" s="1"/>
  <c r="FN397" i="6"/>
  <c r="FO397" i="6" s="1"/>
  <c r="FN405" i="6"/>
  <c r="FO405" i="6" s="1"/>
  <c r="FN413" i="6"/>
  <c r="FO413" i="6" s="1"/>
  <c r="FN423" i="6"/>
  <c r="FO423" i="6" s="1"/>
  <c r="FN431" i="6"/>
  <c r="FO431" i="6" s="1"/>
  <c r="FN439" i="6"/>
  <c r="FO439" i="6" s="1"/>
  <c r="FN420" i="6"/>
  <c r="FO420" i="6" s="1"/>
  <c r="FN428" i="6"/>
  <c r="FO428" i="6" s="1"/>
  <c r="FN436" i="6"/>
  <c r="FO436" i="6" s="1"/>
  <c r="EJ324" i="6"/>
  <c r="EU157" i="6"/>
  <c r="EW154" i="6"/>
  <c r="EW157" i="6" s="1"/>
  <c r="EJ104" i="6"/>
  <c r="EL95" i="6"/>
  <c r="EU85" i="6"/>
  <c r="EJ291" i="5"/>
  <c r="EJ185" i="5"/>
  <c r="FH402" i="5"/>
  <c r="FO402" i="5" s="1"/>
  <c r="FH401" i="5"/>
  <c r="FH400" i="5"/>
  <c r="FH399" i="5"/>
  <c r="FH398" i="5"/>
  <c r="FH442" i="5" s="1"/>
  <c r="EV30" i="5"/>
  <c r="EW30" i="5" s="1"/>
  <c r="EK49" i="5"/>
  <c r="EL49" i="5" s="1"/>
  <c r="EK57" i="5"/>
  <c r="EL57" i="5" s="1"/>
  <c r="EK65" i="5"/>
  <c r="EL65" i="5" s="1"/>
  <c r="EK73" i="5"/>
  <c r="EL73" i="5" s="1"/>
  <c r="EK80" i="5"/>
  <c r="EL80" i="5" s="1"/>
  <c r="EK34" i="5"/>
  <c r="EL34" i="5" s="1"/>
  <c r="EK50" i="5"/>
  <c r="EL50" i="5" s="1"/>
  <c r="EK58" i="5"/>
  <c r="EL58" i="5" s="1"/>
  <c r="EK66" i="5"/>
  <c r="EL66" i="5" s="1"/>
  <c r="EK76" i="5"/>
  <c r="EL76" i="5" s="1"/>
  <c r="EK84" i="5"/>
  <c r="EL84" i="5" s="1"/>
  <c r="EV28" i="5"/>
  <c r="EW28" i="5" s="1"/>
  <c r="EK47" i="5"/>
  <c r="EL47" i="5" s="1"/>
  <c r="EK55" i="5"/>
  <c r="EL55" i="5" s="1"/>
  <c r="EK63" i="5"/>
  <c r="EL63" i="5" s="1"/>
  <c r="EK71" i="5"/>
  <c r="EL71" i="5" s="1"/>
  <c r="EK28" i="5"/>
  <c r="EL28" i="5" s="1"/>
  <c r="EK48" i="5"/>
  <c r="EL48" i="5" s="1"/>
  <c r="EK56" i="5"/>
  <c r="EL56" i="5" s="1"/>
  <c r="EK64" i="5"/>
  <c r="EL64" i="5" s="1"/>
  <c r="EK72" i="5"/>
  <c r="EL72" i="5" s="1"/>
  <c r="EV84" i="5"/>
  <c r="EW84" i="5" s="1"/>
  <c r="EV100" i="5"/>
  <c r="EW100" i="5" s="1"/>
  <c r="EK130" i="5"/>
  <c r="EL130" i="5" s="1"/>
  <c r="EV156" i="5"/>
  <c r="EW156" i="5" s="1"/>
  <c r="EK181" i="5"/>
  <c r="EL181" i="5" s="1"/>
  <c r="EK100" i="5"/>
  <c r="EL100" i="5" s="1"/>
  <c r="EK131" i="5"/>
  <c r="EL131" i="5" s="1"/>
  <c r="EK156" i="5"/>
  <c r="EL156" i="5" s="1"/>
  <c r="EK97" i="5"/>
  <c r="EL97" i="5" s="1"/>
  <c r="EV125" i="5"/>
  <c r="EK74" i="5"/>
  <c r="EL74" i="5" s="1"/>
  <c r="EK82" i="5"/>
  <c r="EL82" i="5" s="1"/>
  <c r="EV99" i="5"/>
  <c r="EW99" i="5" s="1"/>
  <c r="EV126" i="5"/>
  <c r="EW126" i="5" s="1"/>
  <c r="EK206" i="5"/>
  <c r="EL206" i="5" s="1"/>
  <c r="EV241" i="5"/>
  <c r="EK271" i="5"/>
  <c r="EL271" i="5" s="1"/>
  <c r="EK279" i="5"/>
  <c r="EL279" i="5" s="1"/>
  <c r="EV246" i="5"/>
  <c r="EW246" i="5" s="1"/>
  <c r="EV277" i="5"/>
  <c r="EW277" i="5" s="1"/>
  <c r="EV247" i="5"/>
  <c r="EW247" i="5" s="1"/>
  <c r="EK277" i="5"/>
  <c r="EL277" i="5" s="1"/>
  <c r="EK284" i="5"/>
  <c r="EL284" i="5" s="1"/>
  <c r="EV248" i="5"/>
  <c r="EW248" i="5" s="1"/>
  <c r="EV275" i="5"/>
  <c r="EW275" i="5" s="1"/>
  <c r="EV280" i="5"/>
  <c r="EW280" i="5" s="1"/>
  <c r="EV288" i="5"/>
  <c r="EW288" i="5" s="1"/>
  <c r="EK304" i="5"/>
  <c r="EL304" i="5" s="1"/>
  <c r="EV317" i="5"/>
  <c r="EV319" i="5"/>
  <c r="EW319" i="5" s="1"/>
  <c r="EK289" i="5"/>
  <c r="EL289" i="5" s="1"/>
  <c r="EK286" i="5"/>
  <c r="EL286" i="5" s="1"/>
  <c r="EK319" i="5"/>
  <c r="EL319" i="5" s="1"/>
  <c r="EK352" i="5"/>
  <c r="EL352" i="5" s="1"/>
  <c r="EV350" i="5"/>
  <c r="EW350" i="5" s="1"/>
  <c r="EV356" i="5"/>
  <c r="EW356" i="5" s="1"/>
  <c r="EK323" i="5"/>
  <c r="EL323" i="5" s="1"/>
  <c r="EK318" i="5"/>
  <c r="EL318" i="5" s="1"/>
  <c r="EV337" i="5"/>
  <c r="EW337" i="5" s="1"/>
  <c r="EV358" i="5"/>
  <c r="EW358" i="5" s="1"/>
  <c r="EV342" i="5"/>
  <c r="EW342" i="5" s="1"/>
  <c r="EV348" i="5"/>
  <c r="EW348" i="5" s="1"/>
  <c r="EV322" i="5"/>
  <c r="EW322" i="5" s="1"/>
  <c r="EK344" i="5"/>
  <c r="EL344" i="5" s="1"/>
  <c r="FN396" i="5"/>
  <c r="EK338" i="5"/>
  <c r="EL338" i="5" s="1"/>
  <c r="EK346" i="5"/>
  <c r="EL346" i="5" s="1"/>
  <c r="EK354" i="5"/>
  <c r="EL354" i="5" s="1"/>
  <c r="FN404" i="5"/>
  <c r="FO404" i="5" s="1"/>
  <c r="FN412" i="5"/>
  <c r="FO412" i="5" s="1"/>
  <c r="FN399" i="5"/>
  <c r="FN407" i="5"/>
  <c r="FO407" i="5" s="1"/>
  <c r="FN415" i="5"/>
  <c r="FO415" i="5" s="1"/>
  <c r="FN423" i="5"/>
  <c r="FO423" i="5" s="1"/>
  <c r="FN431" i="5"/>
  <c r="FO431" i="5" s="1"/>
  <c r="FN439" i="5"/>
  <c r="FO439" i="5" s="1"/>
  <c r="FN420" i="5"/>
  <c r="FO420" i="5" s="1"/>
  <c r="FN428" i="5"/>
  <c r="FO428" i="5" s="1"/>
  <c r="FN436" i="5"/>
  <c r="FO436" i="5" s="1"/>
  <c r="EJ85" i="5"/>
  <c r="EK4" i="5"/>
  <c r="EK33" i="5"/>
  <c r="EL33" i="5" s="1"/>
  <c r="EV50" i="5"/>
  <c r="EW50" i="5" s="1"/>
  <c r="EV58" i="5"/>
  <c r="EW58" i="5" s="1"/>
  <c r="EV66" i="5"/>
  <c r="EW66" i="5" s="1"/>
  <c r="EV74" i="5"/>
  <c r="EW74" i="5" s="1"/>
  <c r="EV27" i="5"/>
  <c r="EV35" i="5"/>
  <c r="EW35" i="5" s="1"/>
  <c r="EV51" i="5"/>
  <c r="EW51" i="5" s="1"/>
  <c r="EV59" i="5"/>
  <c r="EW59" i="5" s="1"/>
  <c r="EV67" i="5"/>
  <c r="EW67" i="5" s="1"/>
  <c r="EV76" i="5"/>
  <c r="EW76" i="5" s="1"/>
  <c r="EK96" i="5"/>
  <c r="EL96" i="5" s="1"/>
  <c r="EK31" i="5"/>
  <c r="EL31" i="5" s="1"/>
  <c r="EV48" i="5"/>
  <c r="EW48" i="5" s="1"/>
  <c r="EV56" i="5"/>
  <c r="EW56" i="5" s="1"/>
  <c r="EV64" i="5"/>
  <c r="EW64" i="5" s="1"/>
  <c r="EV72" i="5"/>
  <c r="EW72" i="5" s="1"/>
  <c r="EV29" i="5"/>
  <c r="EW29" i="5" s="1"/>
  <c r="EV49" i="5"/>
  <c r="EW49" i="5" s="1"/>
  <c r="EV57" i="5"/>
  <c r="EW57" i="5" s="1"/>
  <c r="EV65" i="5"/>
  <c r="EW65" i="5" s="1"/>
  <c r="EV73" i="5"/>
  <c r="EW73" i="5" s="1"/>
  <c r="EK95" i="5"/>
  <c r="EK103" i="5"/>
  <c r="EL103" i="5" s="1"/>
  <c r="EV131" i="5"/>
  <c r="EW131" i="5" s="1"/>
  <c r="EK178" i="5"/>
  <c r="EK182" i="5"/>
  <c r="EL182" i="5" s="1"/>
  <c r="EV101" i="5"/>
  <c r="EW101" i="5" s="1"/>
  <c r="EV132" i="5"/>
  <c r="EW132" i="5" s="1"/>
  <c r="EV78" i="5"/>
  <c r="EW78" i="5" s="1"/>
  <c r="EV98" i="5"/>
  <c r="EW98" i="5" s="1"/>
  <c r="EK128" i="5"/>
  <c r="EL128" i="5" s="1"/>
  <c r="EV75" i="5"/>
  <c r="EW75" i="5" s="1"/>
  <c r="EV83" i="5"/>
  <c r="EW83" i="5" s="1"/>
  <c r="EK102" i="5"/>
  <c r="EL102" i="5" s="1"/>
  <c r="EK129" i="5"/>
  <c r="EL129" i="5" s="1"/>
  <c r="EK207" i="5"/>
  <c r="EL207" i="5" s="1"/>
  <c r="EK244" i="5"/>
  <c r="EL244" i="5" s="1"/>
  <c r="EV272" i="5"/>
  <c r="EW272" i="5" s="1"/>
  <c r="EK241" i="5"/>
  <c r="EK272" i="5"/>
  <c r="EL272" i="5" s="1"/>
  <c r="EK242" i="5"/>
  <c r="EL242" i="5" s="1"/>
  <c r="EV270" i="5"/>
  <c r="EV278" i="5"/>
  <c r="EW278" i="5" s="1"/>
  <c r="EK243" i="5"/>
  <c r="EL243" i="5" s="1"/>
  <c r="EK270" i="5"/>
  <c r="EK278" i="5"/>
  <c r="EL278" i="5" s="1"/>
  <c r="EK283" i="5"/>
  <c r="EL283" i="5" s="1"/>
  <c r="EK301" i="5"/>
  <c r="EK305" i="5"/>
  <c r="EL305" i="5" s="1"/>
  <c r="EV285" i="5"/>
  <c r="EW285" i="5" s="1"/>
  <c r="EV282" i="5"/>
  <c r="EW282" i="5" s="1"/>
  <c r="EV290" i="5"/>
  <c r="EW290" i="5" s="1"/>
  <c r="EV287" i="5"/>
  <c r="EW287" i="5" s="1"/>
  <c r="EV346" i="5"/>
  <c r="EW346" i="5" s="1"/>
  <c r="EV352" i="5"/>
  <c r="EW352" i="5" s="1"/>
  <c r="EK353" i="5"/>
  <c r="EL353" i="5" s="1"/>
  <c r="EK357" i="5"/>
  <c r="EL357" i="5" s="1"/>
  <c r="EK336" i="5"/>
  <c r="EL336" i="5" s="1"/>
  <c r="EV323" i="5"/>
  <c r="EW323" i="5" s="1"/>
  <c r="EK340" i="5"/>
  <c r="EL340" i="5" s="1"/>
  <c r="EK320" i="5"/>
  <c r="EL320" i="5" s="1"/>
  <c r="EK345" i="5"/>
  <c r="EL345" i="5" s="1"/>
  <c r="EK351" i="5"/>
  <c r="EL351" i="5" s="1"/>
  <c r="EV338" i="5"/>
  <c r="EW338" i="5" s="1"/>
  <c r="EV344" i="5"/>
  <c r="EW344" i="5" s="1"/>
  <c r="FN398" i="5"/>
  <c r="FO398" i="5" s="1"/>
  <c r="EV339" i="5"/>
  <c r="EW339" i="5" s="1"/>
  <c r="EV347" i="5"/>
  <c r="EW347" i="5" s="1"/>
  <c r="EV355" i="5"/>
  <c r="EW355" i="5" s="1"/>
  <c r="FN406" i="5"/>
  <c r="FO406" i="5" s="1"/>
  <c r="FN414" i="5"/>
  <c r="FO414" i="5" s="1"/>
  <c r="FN401" i="5"/>
  <c r="FN409" i="5"/>
  <c r="FO409" i="5" s="1"/>
  <c r="FN417" i="5"/>
  <c r="FO417" i="5" s="1"/>
  <c r="FN425" i="5"/>
  <c r="FO425" i="5" s="1"/>
  <c r="FN433" i="5"/>
  <c r="FO433" i="5" s="1"/>
  <c r="FN441" i="5"/>
  <c r="FO441" i="5" s="1"/>
  <c r="FN422" i="5"/>
  <c r="FO422" i="5" s="1"/>
  <c r="FN430" i="5"/>
  <c r="FO430" i="5" s="1"/>
  <c r="FN438" i="5"/>
  <c r="FO438" i="5" s="1"/>
  <c r="EU359" i="5"/>
  <c r="EJ308" i="5"/>
  <c r="EL301" i="5"/>
  <c r="EJ249" i="5"/>
  <c r="EK5" i="5"/>
  <c r="EV34" i="5"/>
  <c r="EW34" i="5" s="1"/>
  <c r="EK53" i="5"/>
  <c r="EL53" i="5" s="1"/>
  <c r="EK61" i="5"/>
  <c r="EL61" i="5" s="1"/>
  <c r="EK69" i="5"/>
  <c r="EL69" i="5" s="1"/>
  <c r="EK77" i="5"/>
  <c r="EL77" i="5" s="1"/>
  <c r="EK30" i="5"/>
  <c r="EL30" i="5" s="1"/>
  <c r="EK46" i="5"/>
  <c r="EK54" i="5"/>
  <c r="EL54" i="5" s="1"/>
  <c r="EK62" i="5"/>
  <c r="EL62" i="5" s="1"/>
  <c r="EK70" i="5"/>
  <c r="EL70" i="5" s="1"/>
  <c r="EV80" i="5"/>
  <c r="EW80" i="5" s="1"/>
  <c r="EK6" i="5"/>
  <c r="EL6" i="5" s="1"/>
  <c r="EV32" i="5"/>
  <c r="EW32" i="5" s="1"/>
  <c r="EK51" i="5"/>
  <c r="EL51" i="5" s="1"/>
  <c r="EK59" i="5"/>
  <c r="EL59" i="5" s="1"/>
  <c r="EK67" i="5"/>
  <c r="EL67" i="5" s="1"/>
  <c r="EK75" i="5"/>
  <c r="EL75" i="5" s="1"/>
  <c r="EK32" i="5"/>
  <c r="EL32" i="5" s="1"/>
  <c r="EK52" i="5"/>
  <c r="EL52" i="5" s="1"/>
  <c r="EK60" i="5"/>
  <c r="EL60" i="5" s="1"/>
  <c r="EK68" i="5"/>
  <c r="EL68" i="5" s="1"/>
  <c r="EK79" i="5"/>
  <c r="EL79" i="5" s="1"/>
  <c r="EV96" i="5"/>
  <c r="EW96" i="5" s="1"/>
  <c r="EK126" i="5"/>
  <c r="EL126" i="5" s="1"/>
  <c r="EV154" i="5"/>
  <c r="EK179" i="5"/>
  <c r="EL179" i="5" s="1"/>
  <c r="EK183" i="5"/>
  <c r="EL183" i="5" s="1"/>
  <c r="EK127" i="5"/>
  <c r="EL127" i="5" s="1"/>
  <c r="EK154" i="5"/>
  <c r="EK81" i="5"/>
  <c r="EL81" i="5" s="1"/>
  <c r="EK101" i="5"/>
  <c r="EL101" i="5" s="1"/>
  <c r="EV129" i="5"/>
  <c r="EW129" i="5" s="1"/>
  <c r="EK78" i="5"/>
  <c r="EL78" i="5" s="1"/>
  <c r="EV95" i="5"/>
  <c r="EV103" i="5"/>
  <c r="EW103" i="5" s="1"/>
  <c r="EV130" i="5"/>
  <c r="EW130" i="5" s="1"/>
  <c r="EK208" i="5"/>
  <c r="EL208" i="5" s="1"/>
  <c r="EV245" i="5"/>
  <c r="EW245" i="5" s="1"/>
  <c r="EK275" i="5"/>
  <c r="EL275" i="5" s="1"/>
  <c r="EV242" i="5"/>
  <c r="EW242" i="5" s="1"/>
  <c r="EV273" i="5"/>
  <c r="EW273" i="5" s="1"/>
  <c r="EV243" i="5"/>
  <c r="EW243" i="5" s="1"/>
  <c r="EK273" i="5"/>
  <c r="EL273" i="5" s="1"/>
  <c r="EK281" i="5"/>
  <c r="EL281" i="5" s="1"/>
  <c r="EV244" i="5"/>
  <c r="EW244" i="5" s="1"/>
  <c r="EV271" i="5"/>
  <c r="EW271" i="5" s="1"/>
  <c r="EV279" i="5"/>
  <c r="EW279" i="5" s="1"/>
  <c r="EV284" i="5"/>
  <c r="EW284" i="5" s="1"/>
  <c r="EK302" i="5"/>
  <c r="EL302" i="5" s="1"/>
  <c r="EK306" i="5"/>
  <c r="EL306" i="5" s="1"/>
  <c r="EK288" i="5"/>
  <c r="EL288" i="5" s="1"/>
  <c r="EK285" i="5"/>
  <c r="EL285" i="5" s="1"/>
  <c r="EK282" i="5"/>
  <c r="EL282" i="5" s="1"/>
  <c r="EK290" i="5"/>
  <c r="EL290" i="5" s="1"/>
  <c r="EK349" i="5"/>
  <c r="EL349" i="5" s="1"/>
  <c r="EK355" i="5"/>
  <c r="EL355" i="5" s="1"/>
  <c r="EV353" i="5"/>
  <c r="EW353" i="5" s="1"/>
  <c r="EV318" i="5"/>
  <c r="EW318" i="5" s="1"/>
  <c r="EV336" i="5"/>
  <c r="EW336" i="5" s="1"/>
  <c r="EV334" i="5"/>
  <c r="EV340" i="5"/>
  <c r="EW340" i="5" s="1"/>
  <c r="EV321" i="5"/>
  <c r="EW321" i="5" s="1"/>
  <c r="EV345" i="5"/>
  <c r="EW345" i="5" s="1"/>
  <c r="EK358" i="5"/>
  <c r="EL358" i="5" s="1"/>
  <c r="EK341" i="5"/>
  <c r="EL341" i="5" s="1"/>
  <c r="EK347" i="5"/>
  <c r="EL347" i="5" s="1"/>
  <c r="EK334" i="5"/>
  <c r="EK342" i="5"/>
  <c r="EL342" i="5" s="1"/>
  <c r="EK350" i="5"/>
  <c r="EL350" i="5" s="1"/>
  <c r="FN400" i="5"/>
  <c r="FO400" i="5" s="1"/>
  <c r="FN408" i="5"/>
  <c r="FO408" i="5" s="1"/>
  <c r="EV357" i="5"/>
  <c r="EW357" i="5" s="1"/>
  <c r="FN403" i="5"/>
  <c r="FO403" i="5" s="1"/>
  <c r="FN411" i="5"/>
  <c r="FO411" i="5" s="1"/>
  <c r="FN419" i="5"/>
  <c r="FO419" i="5" s="1"/>
  <c r="FN427" i="5"/>
  <c r="FO427" i="5" s="1"/>
  <c r="FN435" i="5"/>
  <c r="FO435" i="5" s="1"/>
  <c r="FN416" i="5"/>
  <c r="FO416" i="5" s="1"/>
  <c r="FN424" i="5"/>
  <c r="FO424" i="5" s="1"/>
  <c r="FN432" i="5"/>
  <c r="FO432" i="5" s="1"/>
  <c r="FN440" i="5"/>
  <c r="FO440" i="5" s="1"/>
  <c r="EJ210" i="5"/>
  <c r="EL205" i="5"/>
  <c r="EL125" i="5"/>
  <c r="EJ324" i="5"/>
  <c r="EU133" i="5"/>
  <c r="EL27" i="5"/>
  <c r="EV85" i="5" l="1"/>
  <c r="EW85" i="5" s="1"/>
  <c r="EL210" i="5"/>
  <c r="EV104" i="6"/>
  <c r="EK104" i="6"/>
  <c r="EL291" i="6"/>
  <c r="EY156" i="6"/>
  <c r="EY155" i="6"/>
  <c r="EY154" i="6"/>
  <c r="EV324" i="6"/>
  <c r="EW317" i="6"/>
  <c r="EW324" i="6" s="1"/>
  <c r="EK36" i="6"/>
  <c r="EL27" i="6"/>
  <c r="EV133" i="6"/>
  <c r="EW125" i="6"/>
  <c r="EW133" i="6" s="1"/>
  <c r="FH442" i="6"/>
  <c r="FN442" i="6"/>
  <c r="FE443" i="6" s="1"/>
  <c r="FO396" i="6"/>
  <c r="EV36" i="6"/>
  <c r="EW27" i="6"/>
  <c r="EW36" i="6" s="1"/>
  <c r="EV85" i="6"/>
  <c r="EW85" i="6" s="1"/>
  <c r="EW46" i="6"/>
  <c r="EK157" i="6"/>
  <c r="EL157" i="6" s="1"/>
  <c r="EV359" i="6"/>
  <c r="EW334" i="6"/>
  <c r="EW359" i="6" s="1"/>
  <c r="EK7" i="6"/>
  <c r="EL5" i="6"/>
  <c r="EL7" i="6" s="1"/>
  <c r="EL324" i="6"/>
  <c r="EV157" i="6"/>
  <c r="EK85" i="6"/>
  <c r="EL46" i="6"/>
  <c r="EK185" i="6"/>
  <c r="EL178" i="6"/>
  <c r="EL185" i="6" s="1"/>
  <c r="EK210" i="6"/>
  <c r="EL205" i="6"/>
  <c r="EL210" i="6" s="1"/>
  <c r="EV291" i="6"/>
  <c r="EL104" i="6"/>
  <c r="EK324" i="6"/>
  <c r="EW104" i="6"/>
  <c r="EK308" i="6"/>
  <c r="EL301" i="6"/>
  <c r="EL308" i="6" s="1"/>
  <c r="EK249" i="6"/>
  <c r="EL241" i="6"/>
  <c r="EK359" i="6"/>
  <c r="EL334" i="6"/>
  <c r="EK291" i="6"/>
  <c r="EK133" i="6"/>
  <c r="EL133" i="6" s="1"/>
  <c r="EL125" i="6"/>
  <c r="EV249" i="6"/>
  <c r="EW241" i="6"/>
  <c r="EW249" i="6" s="1"/>
  <c r="FO401" i="6"/>
  <c r="EW270" i="6"/>
  <c r="EW291" i="6" s="1"/>
  <c r="EV359" i="5"/>
  <c r="EW334" i="5"/>
  <c r="EW359" i="5" s="1"/>
  <c r="EK7" i="5"/>
  <c r="EL5" i="5"/>
  <c r="EL7" i="5" s="1"/>
  <c r="EL308" i="5"/>
  <c r="EK249" i="5"/>
  <c r="EL241" i="5"/>
  <c r="FN395" i="5"/>
  <c r="EV333" i="5"/>
  <c r="EK333" i="5"/>
  <c r="EK300" i="5"/>
  <c r="EK316" i="5"/>
  <c r="EV316" i="5"/>
  <c r="EK269" i="5"/>
  <c r="EV240" i="5"/>
  <c r="EV269" i="5"/>
  <c r="EK240" i="5"/>
  <c r="EV153" i="5"/>
  <c r="EK124" i="5"/>
  <c r="EK204" i="5"/>
  <c r="EK177" i="5"/>
  <c r="EV94" i="5"/>
  <c r="EK153" i="5"/>
  <c r="EV124" i="5"/>
  <c r="EK94" i="5"/>
  <c r="EV45" i="5"/>
  <c r="EK26" i="5"/>
  <c r="EK45" i="5"/>
  <c r="EV26" i="5"/>
  <c r="EK133" i="5"/>
  <c r="EL133" i="5" s="1"/>
  <c r="EV249" i="5"/>
  <c r="EW241" i="5"/>
  <c r="EW249" i="5" s="1"/>
  <c r="EM209" i="5"/>
  <c r="EM205" i="5"/>
  <c r="EM208" i="5"/>
  <c r="EM207" i="5"/>
  <c r="EM206" i="5"/>
  <c r="EK359" i="5"/>
  <c r="EL334" i="5"/>
  <c r="EK85" i="5"/>
  <c r="EL46" i="5"/>
  <c r="EV291" i="5"/>
  <c r="EW270" i="5"/>
  <c r="EW291" i="5" s="1"/>
  <c r="EK104" i="5"/>
  <c r="EL104" i="5" s="1"/>
  <c r="EL95" i="5"/>
  <c r="FO401" i="5"/>
  <c r="EL36" i="5"/>
  <c r="EY84" i="5"/>
  <c r="EY80" i="5"/>
  <c r="EY76" i="5"/>
  <c r="EY83" i="5"/>
  <c r="EY79" i="5"/>
  <c r="EY81" i="5"/>
  <c r="EY70" i="5"/>
  <c r="EY66" i="5"/>
  <c r="EY62" i="5"/>
  <c r="EY58" i="5"/>
  <c r="EY54" i="5"/>
  <c r="EY50" i="5"/>
  <c r="EY46" i="5"/>
  <c r="EY78" i="5"/>
  <c r="EY74" i="5"/>
  <c r="EY73" i="5"/>
  <c r="EY69" i="5"/>
  <c r="EY65" i="5"/>
  <c r="EY61" i="5"/>
  <c r="EY57" i="5"/>
  <c r="EY53" i="5"/>
  <c r="EY49" i="5"/>
  <c r="EY77" i="5"/>
  <c r="EY75" i="5"/>
  <c r="EY72" i="5"/>
  <c r="EY68" i="5"/>
  <c r="EY64" i="5"/>
  <c r="EY60" i="5"/>
  <c r="EY56" i="5"/>
  <c r="EY52" i="5"/>
  <c r="EY48" i="5"/>
  <c r="EY82" i="5"/>
  <c r="EY71" i="5"/>
  <c r="EY67" i="5"/>
  <c r="EY63" i="5"/>
  <c r="EY59" i="5"/>
  <c r="EY55" i="5"/>
  <c r="EY51" i="5"/>
  <c r="EY47" i="5"/>
  <c r="EV104" i="5"/>
  <c r="EW104" i="5" s="1"/>
  <c r="EW95" i="5"/>
  <c r="EK291" i="5"/>
  <c r="EL270" i="5"/>
  <c r="EK185" i="5"/>
  <c r="EV36" i="5"/>
  <c r="EW27" i="5"/>
  <c r="EW36" i="5" s="1"/>
  <c r="EK36" i="5"/>
  <c r="EV133" i="5"/>
  <c r="EW125" i="5"/>
  <c r="EW133" i="5" s="1"/>
  <c r="EK210" i="5"/>
  <c r="EK157" i="5"/>
  <c r="EL157" i="5" s="1"/>
  <c r="EL154" i="5"/>
  <c r="EV157" i="5"/>
  <c r="EW154" i="5"/>
  <c r="EW157" i="5" s="1"/>
  <c r="EK308" i="5"/>
  <c r="EL324" i="5"/>
  <c r="FN442" i="5"/>
  <c r="FE443" i="5" s="1"/>
  <c r="FO396" i="5"/>
  <c r="EV324" i="5"/>
  <c r="EW317" i="5"/>
  <c r="EW324" i="5" s="1"/>
  <c r="FO399" i="5"/>
  <c r="EL178" i="5"/>
  <c r="EL185" i="5" s="1"/>
  <c r="EK324" i="5"/>
  <c r="EY157" i="6" l="1"/>
  <c r="EM5" i="6"/>
  <c r="EM6" i="6"/>
  <c r="EY82" i="6"/>
  <c r="EY78" i="6"/>
  <c r="EY74" i="6"/>
  <c r="EY70" i="6"/>
  <c r="EY66" i="6"/>
  <c r="EY62" i="6"/>
  <c r="EY58" i="6"/>
  <c r="EY81" i="6"/>
  <c r="EY77" i="6"/>
  <c r="EY73" i="6"/>
  <c r="EY69" i="6"/>
  <c r="EY65" i="6"/>
  <c r="EY61" i="6"/>
  <c r="EY57" i="6"/>
  <c r="EY84" i="6"/>
  <c r="EY80" i="6"/>
  <c r="EY76" i="6"/>
  <c r="EY72" i="6"/>
  <c r="EY68" i="6"/>
  <c r="EY64" i="6"/>
  <c r="EY60" i="6"/>
  <c r="EY83" i="6"/>
  <c r="EY79" i="6"/>
  <c r="EY75" i="6"/>
  <c r="EY71" i="6"/>
  <c r="EY67" i="6"/>
  <c r="EY63" i="6"/>
  <c r="EY59" i="6"/>
  <c r="EY53" i="6"/>
  <c r="EY49" i="6"/>
  <c r="EY56" i="6"/>
  <c r="EY52" i="6"/>
  <c r="EY48" i="6"/>
  <c r="EY55" i="6"/>
  <c r="EY51" i="6"/>
  <c r="EY47" i="6"/>
  <c r="EY54" i="6"/>
  <c r="EY50" i="6"/>
  <c r="EY46" i="6"/>
  <c r="FO442" i="6"/>
  <c r="EY290" i="6"/>
  <c r="EY286" i="6"/>
  <c r="EY282" i="6"/>
  <c r="EY278" i="6"/>
  <c r="EY274" i="6"/>
  <c r="EY270" i="6"/>
  <c r="EY285" i="6"/>
  <c r="EY281" i="6"/>
  <c r="EY277" i="6"/>
  <c r="EY273" i="6"/>
  <c r="EY289" i="6"/>
  <c r="EY288" i="6"/>
  <c r="EY284" i="6"/>
  <c r="EY280" i="6"/>
  <c r="EY276" i="6"/>
  <c r="EY272" i="6"/>
  <c r="EY287" i="6"/>
  <c r="EY283" i="6"/>
  <c r="EY279" i="6"/>
  <c r="EY275" i="6"/>
  <c r="EY271" i="6"/>
  <c r="EY247" i="6"/>
  <c r="EY248" i="6"/>
  <c r="EY244" i="6"/>
  <c r="EY243" i="6"/>
  <c r="EY246" i="6"/>
  <c r="EY242" i="6"/>
  <c r="EY245" i="6"/>
  <c r="EY241" i="6"/>
  <c r="EL359" i="6"/>
  <c r="EL249" i="6"/>
  <c r="EM304" i="6"/>
  <c r="EM303" i="6"/>
  <c r="EM307" i="6"/>
  <c r="EM306" i="6"/>
  <c r="EM302" i="6"/>
  <c r="EM305" i="6"/>
  <c r="EM301" i="6"/>
  <c r="EM308" i="6" s="1"/>
  <c r="EY102" i="6"/>
  <c r="EY98" i="6"/>
  <c r="EY101" i="6"/>
  <c r="EY97" i="6"/>
  <c r="EY100" i="6"/>
  <c r="EY96" i="6"/>
  <c r="EY103" i="6"/>
  <c r="EY99" i="6"/>
  <c r="EY95" i="6"/>
  <c r="EM184" i="6"/>
  <c r="EM183" i="6"/>
  <c r="EM182" i="6"/>
  <c r="EM181" i="6"/>
  <c r="EM180" i="6"/>
  <c r="EM179" i="6"/>
  <c r="EM178" i="6"/>
  <c r="EY358" i="6"/>
  <c r="EY354" i="6"/>
  <c r="EY350" i="6"/>
  <c r="EY346" i="6"/>
  <c r="EY356" i="6"/>
  <c r="EY353" i="6"/>
  <c r="EY343" i="6"/>
  <c r="EY340" i="6"/>
  <c r="EY357" i="6"/>
  <c r="EY342" i="6"/>
  <c r="EY355" i="6"/>
  <c r="EY351" i="6"/>
  <c r="EY349" i="6"/>
  <c r="EY347" i="6"/>
  <c r="EY345" i="6"/>
  <c r="EY341" i="6"/>
  <c r="EY344" i="6"/>
  <c r="EY348" i="6"/>
  <c r="EY336" i="6"/>
  <c r="EY352" i="6"/>
  <c r="EY339" i="6"/>
  <c r="EY337" i="6"/>
  <c r="EY334" i="6"/>
  <c r="EY338" i="6"/>
  <c r="EY335" i="6"/>
  <c r="EB158" i="6"/>
  <c r="EX156" i="6"/>
  <c r="EX155" i="6"/>
  <c r="EX154" i="6"/>
  <c r="EY35" i="6"/>
  <c r="EY33" i="6"/>
  <c r="EY31" i="6"/>
  <c r="EY29" i="6"/>
  <c r="EY27" i="6"/>
  <c r="EY34" i="6"/>
  <c r="EY32" i="6"/>
  <c r="EY30" i="6"/>
  <c r="EY28" i="6"/>
  <c r="EY130" i="6"/>
  <c r="EY132" i="6"/>
  <c r="EY129" i="6"/>
  <c r="EY125" i="6"/>
  <c r="EY127" i="6"/>
  <c r="EY131" i="6"/>
  <c r="EY128" i="6"/>
  <c r="EY126" i="6"/>
  <c r="EB105" i="6"/>
  <c r="EZ104" i="6" s="1"/>
  <c r="EX103" i="6"/>
  <c r="EX99" i="6"/>
  <c r="EX95" i="6"/>
  <c r="EX102" i="6"/>
  <c r="EX98" i="6"/>
  <c r="EX101" i="6"/>
  <c r="EX97" i="6"/>
  <c r="EX100" i="6"/>
  <c r="EX96" i="6"/>
  <c r="EL36" i="6"/>
  <c r="EY320" i="6"/>
  <c r="EY317" i="6"/>
  <c r="EY321" i="6"/>
  <c r="EY318" i="6"/>
  <c r="EY322" i="6"/>
  <c r="EY319" i="6"/>
  <c r="EY323" i="6"/>
  <c r="EX131" i="6"/>
  <c r="EX128" i="6"/>
  <c r="EX126" i="6"/>
  <c r="EB134" i="6"/>
  <c r="EX132" i="6"/>
  <c r="EX129" i="6"/>
  <c r="EX125" i="6"/>
  <c r="EX130" i="6"/>
  <c r="EX127" i="6"/>
  <c r="EM209" i="6"/>
  <c r="EM208" i="6"/>
  <c r="EM207" i="6"/>
  <c r="EM206" i="6"/>
  <c r="EM205" i="6"/>
  <c r="EL85" i="6"/>
  <c r="EX321" i="6"/>
  <c r="EX317" i="6"/>
  <c r="EX323" i="6"/>
  <c r="EX320" i="6"/>
  <c r="EX318" i="6"/>
  <c r="EB325" i="6"/>
  <c r="EX322" i="6"/>
  <c r="EX319" i="6"/>
  <c r="EX290" i="6"/>
  <c r="EX287" i="6"/>
  <c r="EX283" i="6"/>
  <c r="EX279" i="6"/>
  <c r="EX275" i="6"/>
  <c r="EX271" i="6"/>
  <c r="EX286" i="6"/>
  <c r="EX282" i="6"/>
  <c r="EX278" i="6"/>
  <c r="EX274" i="6"/>
  <c r="EX270" i="6"/>
  <c r="EX285" i="6"/>
  <c r="EX281" i="6"/>
  <c r="EX277" i="6"/>
  <c r="EX273" i="6"/>
  <c r="EB292" i="6"/>
  <c r="EZ270" i="6" s="1"/>
  <c r="EX289" i="6"/>
  <c r="EX288" i="6"/>
  <c r="EX284" i="6"/>
  <c r="EX280" i="6"/>
  <c r="EX276" i="6"/>
  <c r="EX272" i="6"/>
  <c r="EY131" i="5"/>
  <c r="EY127" i="5"/>
  <c r="EY130" i="5"/>
  <c r="EY126" i="5"/>
  <c r="EY129" i="5"/>
  <c r="EY125" i="5"/>
  <c r="EY132" i="5"/>
  <c r="EY128" i="5"/>
  <c r="EY323" i="5"/>
  <c r="EY319" i="5"/>
  <c r="EY322" i="5"/>
  <c r="EY320" i="5"/>
  <c r="EY321" i="5"/>
  <c r="EY317" i="5"/>
  <c r="EY318" i="5"/>
  <c r="FO442" i="5"/>
  <c r="EL291" i="5"/>
  <c r="EY100" i="5"/>
  <c r="EY96" i="5"/>
  <c r="EY103" i="5"/>
  <c r="EY99" i="5"/>
  <c r="EY95" i="5"/>
  <c r="EY102" i="5"/>
  <c r="EY101" i="5"/>
  <c r="EY97" i="5"/>
  <c r="EY98" i="5"/>
  <c r="EX101" i="5"/>
  <c r="EX97" i="5"/>
  <c r="EX100" i="5"/>
  <c r="EX96" i="5"/>
  <c r="EB105" i="5"/>
  <c r="EZ104" i="5" s="1"/>
  <c r="EX103" i="5"/>
  <c r="EX99" i="5"/>
  <c r="EX102" i="5"/>
  <c r="EX98" i="5"/>
  <c r="EX95" i="5"/>
  <c r="EL85" i="5"/>
  <c r="EB134" i="5"/>
  <c r="EX132" i="5"/>
  <c r="EX128" i="5"/>
  <c r="EZ133" i="5"/>
  <c r="EX131" i="5"/>
  <c r="EX127" i="5"/>
  <c r="EX130" i="5"/>
  <c r="EX126" i="5"/>
  <c r="EX129" i="5"/>
  <c r="EX125" i="5"/>
  <c r="EM7" i="5"/>
  <c r="EM5" i="5"/>
  <c r="EM6" i="5"/>
  <c r="EY156" i="5"/>
  <c r="EY155" i="5"/>
  <c r="EY154" i="5"/>
  <c r="EY34" i="5"/>
  <c r="EY30" i="5"/>
  <c r="EY33" i="5"/>
  <c r="EY29" i="5"/>
  <c r="EY32" i="5"/>
  <c r="EY28" i="5"/>
  <c r="EY35" i="5"/>
  <c r="EY31" i="5"/>
  <c r="EY27" i="5"/>
  <c r="EY245" i="5"/>
  <c r="EY241" i="5"/>
  <c r="EY248" i="5"/>
  <c r="EY244" i="5"/>
  <c r="EY247" i="5"/>
  <c r="EY243" i="5"/>
  <c r="EY246" i="5"/>
  <c r="EY242" i="5"/>
  <c r="EM306" i="5"/>
  <c r="EM305" i="5"/>
  <c r="EM304" i="5"/>
  <c r="EM303" i="5"/>
  <c r="EM302" i="5"/>
  <c r="EM301" i="5"/>
  <c r="EM307" i="5"/>
  <c r="EY85" i="5"/>
  <c r="EL359" i="5"/>
  <c r="EM184" i="5"/>
  <c r="EM183" i="5"/>
  <c r="EM182" i="5"/>
  <c r="EM181" i="5"/>
  <c r="EM180" i="5"/>
  <c r="EM179" i="5"/>
  <c r="EM178" i="5"/>
  <c r="EX320" i="5"/>
  <c r="EB325" i="5"/>
  <c r="EZ317" i="5" s="1"/>
  <c r="EX323" i="5"/>
  <c r="EX319" i="5"/>
  <c r="EX321" i="5"/>
  <c r="EX317" i="5"/>
  <c r="EZ324" i="5"/>
  <c r="EX322" i="5"/>
  <c r="EX318" i="5"/>
  <c r="EZ95" i="5"/>
  <c r="EL249" i="5"/>
  <c r="EY358" i="5"/>
  <c r="EY352" i="5"/>
  <c r="EY348" i="5"/>
  <c r="EY344" i="5"/>
  <c r="EY340" i="5"/>
  <c r="EY336" i="5"/>
  <c r="EY349" i="5"/>
  <c r="EY346" i="5"/>
  <c r="EY343" i="5"/>
  <c r="EY356" i="5"/>
  <c r="EY353" i="5"/>
  <c r="EY350" i="5"/>
  <c r="EY347" i="5"/>
  <c r="EY337" i="5"/>
  <c r="EY334" i="5"/>
  <c r="EY345" i="5"/>
  <c r="EY342" i="5"/>
  <c r="EY339" i="5"/>
  <c r="EY341" i="5"/>
  <c r="EY338" i="5"/>
  <c r="EY335" i="5"/>
  <c r="EY357" i="5"/>
  <c r="EY355" i="5"/>
  <c r="EY354" i="5"/>
  <c r="EY351" i="5"/>
  <c r="EX156" i="5"/>
  <c r="EX155" i="5"/>
  <c r="EX154" i="5"/>
  <c r="EX157" i="5" s="1"/>
  <c r="EB158" i="5"/>
  <c r="EB37" i="5"/>
  <c r="EZ36" i="5" s="1"/>
  <c r="EX35" i="5"/>
  <c r="EX31" i="5"/>
  <c r="EX27" i="5"/>
  <c r="EX34" i="5"/>
  <c r="EX30" i="5"/>
  <c r="EX33" i="5"/>
  <c r="EX29" i="5"/>
  <c r="EX32" i="5"/>
  <c r="EX28" i="5"/>
  <c r="EY288" i="5"/>
  <c r="EY284" i="5"/>
  <c r="EY280" i="5"/>
  <c r="EY287" i="5"/>
  <c r="EY283" i="5"/>
  <c r="EY290" i="5"/>
  <c r="EY286" i="5"/>
  <c r="EY289" i="5"/>
  <c r="EY285" i="5"/>
  <c r="EY276" i="5"/>
  <c r="EY272" i="5"/>
  <c r="EY279" i="5"/>
  <c r="EY275" i="5"/>
  <c r="EY271" i="5"/>
  <c r="EY282" i="5"/>
  <c r="EY278" i="5"/>
  <c r="EY274" i="5"/>
  <c r="EY270" i="5"/>
  <c r="EY281" i="5"/>
  <c r="EY277" i="5"/>
  <c r="EY273" i="5"/>
  <c r="EM210" i="5"/>
  <c r="EX157" i="6" l="1"/>
  <c r="EM185" i="6"/>
  <c r="EY104" i="6"/>
  <c r="EX133" i="6"/>
  <c r="EY104" i="5"/>
  <c r="EM308" i="5"/>
  <c r="EY249" i="5"/>
  <c r="EX291" i="6"/>
  <c r="EY324" i="6"/>
  <c r="EY133" i="6"/>
  <c r="EY36" i="6"/>
  <c r="EX355" i="6"/>
  <c r="EX351" i="6"/>
  <c r="EX347" i="6"/>
  <c r="EX343" i="6"/>
  <c r="EX352" i="6"/>
  <c r="EX349" i="6"/>
  <c r="EX346" i="6"/>
  <c r="EX345" i="6"/>
  <c r="EX341" i="6"/>
  <c r="EX348" i="6"/>
  <c r="EX344" i="6"/>
  <c r="EX357" i="6"/>
  <c r="EX353" i="6"/>
  <c r="EX342" i="6"/>
  <c r="EX354" i="6"/>
  <c r="EX356" i="6"/>
  <c r="EX337" i="6"/>
  <c r="EX340" i="6"/>
  <c r="EX338" i="6"/>
  <c r="EX335" i="6"/>
  <c r="EX339" i="6"/>
  <c r="EX336" i="6"/>
  <c r="EB360" i="6"/>
  <c r="EX350" i="6"/>
  <c r="EX358" i="6"/>
  <c r="EX334" i="6"/>
  <c r="EY291" i="6"/>
  <c r="EZ132" i="6"/>
  <c r="EZ128" i="6"/>
  <c r="EZ129" i="6"/>
  <c r="EZ126" i="6"/>
  <c r="EZ127" i="6"/>
  <c r="EZ130" i="6"/>
  <c r="EZ131" i="6"/>
  <c r="EZ133" i="6"/>
  <c r="EY249" i="6"/>
  <c r="EZ323" i="6"/>
  <c r="EZ319" i="6"/>
  <c r="EZ321" i="6"/>
  <c r="EZ322" i="6"/>
  <c r="EZ320" i="6"/>
  <c r="EZ317" i="6"/>
  <c r="EZ318" i="6"/>
  <c r="EZ324" i="6"/>
  <c r="EX83" i="6"/>
  <c r="EX79" i="6"/>
  <c r="EX75" i="6"/>
  <c r="EX71" i="6"/>
  <c r="EX67" i="6"/>
  <c r="EX63" i="6"/>
  <c r="EX59" i="6"/>
  <c r="EX82" i="6"/>
  <c r="EX78" i="6"/>
  <c r="EX74" i="6"/>
  <c r="EX70" i="6"/>
  <c r="EX66" i="6"/>
  <c r="EX62" i="6"/>
  <c r="EX58" i="6"/>
  <c r="EX81" i="6"/>
  <c r="EX77" i="6"/>
  <c r="EX73" i="6"/>
  <c r="EX69" i="6"/>
  <c r="EX65" i="6"/>
  <c r="EX61" i="6"/>
  <c r="EX57" i="6"/>
  <c r="EB86" i="6"/>
  <c r="EX84" i="6"/>
  <c r="EX80" i="6"/>
  <c r="EX76" i="6"/>
  <c r="EX72" i="6"/>
  <c r="EX68" i="6"/>
  <c r="EX64" i="6"/>
  <c r="EX60" i="6"/>
  <c r="EX54" i="6"/>
  <c r="EX50" i="6"/>
  <c r="EX46" i="6"/>
  <c r="EX53" i="6"/>
  <c r="EX49" i="6"/>
  <c r="EX56" i="6"/>
  <c r="EX52" i="6"/>
  <c r="EX48" i="6"/>
  <c r="EX55" i="6"/>
  <c r="EX51" i="6"/>
  <c r="EX47" i="6"/>
  <c r="EZ95" i="6"/>
  <c r="EZ98" i="6"/>
  <c r="EZ103" i="6"/>
  <c r="EZ97" i="6"/>
  <c r="EZ102" i="6"/>
  <c r="EZ96" i="6"/>
  <c r="EZ101" i="6"/>
  <c r="EZ99" i="6"/>
  <c r="EZ100" i="6"/>
  <c r="EB250" i="6"/>
  <c r="EX248" i="6"/>
  <c r="EX245" i="6"/>
  <c r="EX241" i="6"/>
  <c r="EX247" i="6"/>
  <c r="EX244" i="6"/>
  <c r="EX243" i="6"/>
  <c r="EX246" i="6"/>
  <c r="EX242" i="6"/>
  <c r="EZ283" i="6"/>
  <c r="EZ289" i="6"/>
  <c r="EZ275" i="6"/>
  <c r="EZ285" i="6"/>
  <c r="EZ284" i="6"/>
  <c r="EZ282" i="6"/>
  <c r="EZ281" i="6"/>
  <c r="EZ288" i="6"/>
  <c r="EZ276" i="6"/>
  <c r="EZ287" i="6"/>
  <c r="EZ279" i="6"/>
  <c r="EZ280" i="6"/>
  <c r="EZ278" i="6"/>
  <c r="EZ273" i="6"/>
  <c r="EZ277" i="6"/>
  <c r="EZ290" i="6"/>
  <c r="EZ271" i="6"/>
  <c r="EZ286" i="6"/>
  <c r="EZ272" i="6"/>
  <c r="EZ274" i="6"/>
  <c r="EZ291" i="6"/>
  <c r="EX324" i="6"/>
  <c r="EM210" i="6"/>
  <c r="EB37" i="6"/>
  <c r="EZ36" i="6" s="1"/>
  <c r="EX34" i="6"/>
  <c r="EX32" i="6"/>
  <c r="EX30" i="6"/>
  <c r="EX28" i="6"/>
  <c r="EX35" i="6"/>
  <c r="EX33" i="6"/>
  <c r="EX31" i="6"/>
  <c r="EX29" i="6"/>
  <c r="EX27" i="6"/>
  <c r="EX104" i="6"/>
  <c r="EZ125" i="6"/>
  <c r="EY359" i="6"/>
  <c r="EY85" i="6"/>
  <c r="EM7" i="6"/>
  <c r="EM185" i="5"/>
  <c r="EX358" i="5"/>
  <c r="EX353" i="5"/>
  <c r="EX349" i="5"/>
  <c r="EX345" i="5"/>
  <c r="EX341" i="5"/>
  <c r="EX337" i="5"/>
  <c r="EX357" i="5"/>
  <c r="EX355" i="5"/>
  <c r="EX352" i="5"/>
  <c r="EX342" i="5"/>
  <c r="EX339" i="5"/>
  <c r="EX336" i="5"/>
  <c r="EX346" i="5"/>
  <c r="EX343" i="5"/>
  <c r="EX340" i="5"/>
  <c r="EX354" i="5"/>
  <c r="EX351" i="5"/>
  <c r="EX348" i="5"/>
  <c r="EX356" i="5"/>
  <c r="EX350" i="5"/>
  <c r="EX347" i="5"/>
  <c r="EX344" i="5"/>
  <c r="EX338" i="5"/>
  <c r="EX335" i="5"/>
  <c r="EB360" i="5"/>
  <c r="EX334" i="5"/>
  <c r="EX133" i="5"/>
  <c r="EX104" i="5"/>
  <c r="EY324" i="5"/>
  <c r="EX81" i="5"/>
  <c r="EX77" i="5"/>
  <c r="EB86" i="5"/>
  <c r="EX84" i="5"/>
  <c r="EX80" i="5"/>
  <c r="EX82" i="5"/>
  <c r="EZ85" i="5"/>
  <c r="EX76" i="5"/>
  <c r="EX71" i="5"/>
  <c r="EX67" i="5"/>
  <c r="EX63" i="5"/>
  <c r="EX59" i="5"/>
  <c r="EX55" i="5"/>
  <c r="EX51" i="5"/>
  <c r="EX47" i="5"/>
  <c r="EX83" i="5"/>
  <c r="EX79" i="5"/>
  <c r="EX70" i="5"/>
  <c r="EX66" i="5"/>
  <c r="EX62" i="5"/>
  <c r="EX58" i="5"/>
  <c r="EX54" i="5"/>
  <c r="EX50" i="5"/>
  <c r="EX46" i="5"/>
  <c r="EX78" i="5"/>
  <c r="EX74" i="5"/>
  <c r="EX73" i="5"/>
  <c r="EX69" i="5"/>
  <c r="EX65" i="5"/>
  <c r="EX61" i="5"/>
  <c r="EX57" i="5"/>
  <c r="EX53" i="5"/>
  <c r="EX49" i="5"/>
  <c r="EX75" i="5"/>
  <c r="EX72" i="5"/>
  <c r="EX68" i="5"/>
  <c r="EX64" i="5"/>
  <c r="EX60" i="5"/>
  <c r="EX56" i="5"/>
  <c r="EX52" i="5"/>
  <c r="EX48" i="5"/>
  <c r="EY291" i="5"/>
  <c r="EZ29" i="5"/>
  <c r="EZ35" i="5"/>
  <c r="EZ34" i="5"/>
  <c r="EZ30" i="5"/>
  <c r="EZ31" i="5"/>
  <c r="EZ28" i="5"/>
  <c r="EZ32" i="5"/>
  <c r="EZ33" i="5"/>
  <c r="EY359" i="5"/>
  <c r="EX246" i="5"/>
  <c r="EX242" i="5"/>
  <c r="EX245" i="5"/>
  <c r="EX241" i="5"/>
  <c r="EB250" i="5"/>
  <c r="EX248" i="5"/>
  <c r="EX244" i="5"/>
  <c r="EX247" i="5"/>
  <c r="EX243" i="5"/>
  <c r="EY36" i="5"/>
  <c r="EZ132" i="5"/>
  <c r="EZ126" i="5"/>
  <c r="EZ129" i="5"/>
  <c r="EZ131" i="5"/>
  <c r="EZ125" i="5"/>
  <c r="EZ128" i="5"/>
  <c r="EZ130" i="5"/>
  <c r="EZ127" i="5"/>
  <c r="EX289" i="5"/>
  <c r="EX285" i="5"/>
  <c r="EX281" i="5"/>
  <c r="EX288" i="5"/>
  <c r="EX284" i="5"/>
  <c r="EX287" i="5"/>
  <c r="EB292" i="5"/>
  <c r="EZ291" i="5" s="1"/>
  <c r="EX290" i="5"/>
  <c r="EX286" i="5"/>
  <c r="EX282" i="5"/>
  <c r="EX283" i="5"/>
  <c r="EX277" i="5"/>
  <c r="EX273" i="5"/>
  <c r="EX276" i="5"/>
  <c r="EX272" i="5"/>
  <c r="EX280" i="5"/>
  <c r="EX279" i="5"/>
  <c r="EX275" i="5"/>
  <c r="EX271" i="5"/>
  <c r="EX278" i="5"/>
  <c r="EX274" i="5"/>
  <c r="EX270" i="5"/>
  <c r="EY133" i="5"/>
  <c r="EX36" i="5"/>
  <c r="EX324" i="5"/>
  <c r="EZ322" i="5"/>
  <c r="EZ321" i="5"/>
  <c r="EZ319" i="5"/>
  <c r="EZ318" i="5"/>
  <c r="EZ320" i="5"/>
  <c r="EZ323" i="5"/>
  <c r="EY157" i="5"/>
  <c r="EZ99" i="5"/>
  <c r="EZ98" i="5"/>
  <c r="EZ100" i="5"/>
  <c r="EZ97" i="5"/>
  <c r="EZ102" i="5"/>
  <c r="EZ96" i="5"/>
  <c r="EZ103" i="5"/>
  <c r="EZ101" i="5"/>
  <c r="EZ27" i="5"/>
  <c r="EX291" i="5" l="1"/>
  <c r="EX249" i="6"/>
  <c r="EZ243" i="6"/>
  <c r="EZ245" i="6"/>
  <c r="EZ246" i="6"/>
  <c r="EZ244" i="6"/>
  <c r="EZ242" i="6"/>
  <c r="EZ248" i="6"/>
  <c r="EZ247" i="6"/>
  <c r="EZ241" i="6"/>
  <c r="EZ52" i="6"/>
  <c r="EZ70" i="6"/>
  <c r="EZ68" i="6"/>
  <c r="EZ76" i="6"/>
  <c r="EZ78" i="6"/>
  <c r="EZ60" i="6"/>
  <c r="EZ71" i="6"/>
  <c r="EZ67" i="6"/>
  <c r="EZ54" i="6"/>
  <c r="EZ58" i="6"/>
  <c r="EZ57" i="6"/>
  <c r="EZ59" i="6"/>
  <c r="EZ77" i="6"/>
  <c r="EZ72" i="6"/>
  <c r="EZ75" i="6"/>
  <c r="EZ66" i="6"/>
  <c r="EZ50" i="6"/>
  <c r="EZ80" i="6"/>
  <c r="EZ47" i="6"/>
  <c r="EZ74" i="6"/>
  <c r="EZ62" i="6"/>
  <c r="EZ48" i="6"/>
  <c r="EZ84" i="6"/>
  <c r="EZ63" i="6"/>
  <c r="EZ55" i="6"/>
  <c r="EZ81" i="6"/>
  <c r="EZ73" i="6"/>
  <c r="EZ69" i="6"/>
  <c r="EZ65" i="6"/>
  <c r="EZ61" i="6"/>
  <c r="EZ82" i="6"/>
  <c r="EZ51" i="6"/>
  <c r="EZ83" i="6"/>
  <c r="EZ56" i="6"/>
  <c r="EZ79" i="6"/>
  <c r="EZ53" i="6"/>
  <c r="EZ49" i="6"/>
  <c r="EZ64" i="6"/>
  <c r="EZ46" i="6"/>
  <c r="EZ343" i="6"/>
  <c r="EZ354" i="6"/>
  <c r="EZ353" i="6"/>
  <c r="EZ351" i="6"/>
  <c r="EZ342" i="6"/>
  <c r="EZ352" i="6"/>
  <c r="EZ347" i="6"/>
  <c r="EZ337" i="6"/>
  <c r="EZ340" i="6"/>
  <c r="EZ357" i="6"/>
  <c r="EZ345" i="6"/>
  <c r="EZ358" i="6"/>
  <c r="EZ339" i="6"/>
  <c r="EZ349" i="6"/>
  <c r="EZ355" i="6"/>
  <c r="EZ336" i="6"/>
  <c r="EZ348" i="6"/>
  <c r="EZ344" i="6"/>
  <c r="EZ350" i="6"/>
  <c r="EZ338" i="6"/>
  <c r="EZ341" i="6"/>
  <c r="EZ335" i="6"/>
  <c r="EZ356" i="6"/>
  <c r="EZ346" i="6"/>
  <c r="EZ334" i="6"/>
  <c r="EX36" i="6"/>
  <c r="EX359" i="6"/>
  <c r="EZ249" i="6"/>
  <c r="EX85" i="6"/>
  <c r="EZ85" i="6"/>
  <c r="EZ359" i="6"/>
  <c r="EZ31" i="6"/>
  <c r="EZ32" i="6"/>
  <c r="EZ35" i="6"/>
  <c r="EZ29" i="6"/>
  <c r="EZ30" i="6"/>
  <c r="EZ33" i="6"/>
  <c r="EZ28" i="6"/>
  <c r="EZ34" i="6"/>
  <c r="EZ27" i="6"/>
  <c r="EZ248" i="5"/>
  <c r="EZ246" i="5"/>
  <c r="EZ244" i="5"/>
  <c r="EZ242" i="5"/>
  <c r="EZ243" i="5"/>
  <c r="EZ245" i="5"/>
  <c r="EZ247" i="5"/>
  <c r="EZ241" i="5"/>
  <c r="EX85" i="5"/>
  <c r="EZ356" i="5"/>
  <c r="EZ343" i="5"/>
  <c r="EZ337" i="5"/>
  <c r="EZ335" i="5"/>
  <c r="EZ348" i="5"/>
  <c r="EZ342" i="5"/>
  <c r="EZ355" i="5"/>
  <c r="EZ351" i="5"/>
  <c r="EZ344" i="5"/>
  <c r="EZ345" i="5"/>
  <c r="EZ346" i="5"/>
  <c r="EZ347" i="5"/>
  <c r="EZ357" i="5"/>
  <c r="EZ350" i="5"/>
  <c r="EZ340" i="5"/>
  <c r="EZ354" i="5"/>
  <c r="EZ352" i="5"/>
  <c r="EZ358" i="5"/>
  <c r="EZ336" i="5"/>
  <c r="EZ338" i="5"/>
  <c r="EZ341" i="5"/>
  <c r="EZ353" i="5"/>
  <c r="EZ339" i="5"/>
  <c r="EZ349" i="5"/>
  <c r="EZ334" i="5"/>
  <c r="EZ249" i="5"/>
  <c r="EX249" i="5"/>
  <c r="EZ83" i="5"/>
  <c r="EZ69" i="5"/>
  <c r="EZ82" i="5"/>
  <c r="EZ66" i="5"/>
  <c r="EZ59" i="5"/>
  <c r="EZ58" i="5"/>
  <c r="EZ81" i="5"/>
  <c r="EZ70" i="5"/>
  <c r="EZ50" i="5"/>
  <c r="EZ68" i="5"/>
  <c r="EZ47" i="5"/>
  <c r="EZ52" i="5"/>
  <c r="EZ61" i="5"/>
  <c r="EZ51" i="5"/>
  <c r="EZ84" i="5"/>
  <c r="EZ78" i="5"/>
  <c r="EZ60" i="5"/>
  <c r="EZ72" i="5"/>
  <c r="EZ80" i="5"/>
  <c r="EZ73" i="5"/>
  <c r="EZ79" i="5"/>
  <c r="EZ56" i="5"/>
  <c r="EZ65" i="5"/>
  <c r="EZ75" i="5"/>
  <c r="EZ48" i="5"/>
  <c r="EZ57" i="5"/>
  <c r="EZ54" i="5"/>
  <c r="EZ71" i="5"/>
  <c r="EZ67" i="5"/>
  <c r="EZ49" i="5"/>
  <c r="EZ64" i="5"/>
  <c r="EZ53" i="5"/>
  <c r="EZ63" i="5"/>
  <c r="EZ62" i="5"/>
  <c r="EZ55" i="5"/>
  <c r="EZ74" i="5"/>
  <c r="EZ77" i="5"/>
  <c r="EZ76" i="5"/>
  <c r="EZ46" i="5"/>
  <c r="EZ359" i="5"/>
  <c r="EX359" i="5"/>
  <c r="EZ280" i="5"/>
  <c r="EZ287" i="5"/>
  <c r="EZ276" i="5"/>
  <c r="EZ274" i="5"/>
  <c r="EZ273" i="5"/>
  <c r="EZ277" i="5"/>
  <c r="EZ272" i="5"/>
  <c r="EZ271" i="5"/>
  <c r="EZ285" i="5"/>
  <c r="EZ283" i="5"/>
  <c r="EZ286" i="5"/>
  <c r="EZ275" i="5"/>
  <c r="EZ289" i="5"/>
  <c r="EZ290" i="5"/>
  <c r="EZ279" i="5"/>
  <c r="EZ288" i="5"/>
  <c r="EZ281" i="5"/>
  <c r="EZ278" i="5"/>
  <c r="EZ284" i="5"/>
  <c r="EZ282" i="5"/>
  <c r="EZ270" i="5"/>
</calcChain>
</file>

<file path=xl/sharedStrings.xml><?xml version="1.0" encoding="utf-8"?>
<sst xmlns="http://schemas.openxmlformats.org/spreadsheetml/2006/main" count="4329" uniqueCount="833">
  <si>
    <t>Road:</t>
  </si>
  <si>
    <t>East</t>
  </si>
  <si>
    <t>West</t>
  </si>
  <si>
    <t>South</t>
  </si>
  <si>
    <t>North</t>
  </si>
  <si>
    <t>N</t>
  </si>
  <si>
    <t>Y</t>
  </si>
  <si>
    <t>Clear</t>
  </si>
  <si>
    <t>Rain</t>
  </si>
  <si>
    <t>Cloudy</t>
  </si>
  <si>
    <t>Daylight</t>
  </si>
  <si>
    <t>Dusk</t>
  </si>
  <si>
    <t>Dark - Lighted</t>
  </si>
  <si>
    <t>Dawn</t>
  </si>
  <si>
    <t>Dry</t>
  </si>
  <si>
    <t>Wet</t>
  </si>
  <si>
    <t>Angle</t>
  </si>
  <si>
    <t>Front to Rear</t>
  </si>
  <si>
    <t>Other</t>
  </si>
  <si>
    <t>Unknown</t>
  </si>
  <si>
    <t>K - Fatality</t>
  </si>
  <si>
    <t>A - Severe Injury</t>
  </si>
  <si>
    <t>B - Incapacitating Injury</t>
  </si>
  <si>
    <t>C - Possible Injury</t>
  </si>
  <si>
    <t>O - Property Damage Only</t>
  </si>
  <si>
    <t>K</t>
  </si>
  <si>
    <t>A</t>
  </si>
  <si>
    <t>B</t>
  </si>
  <si>
    <t>C</t>
  </si>
  <si>
    <t>O</t>
  </si>
  <si>
    <t>HSMV_Report_Number</t>
  </si>
  <si>
    <t>Agency_Report_Number</t>
  </si>
  <si>
    <t>Reporting_Agency</t>
  </si>
  <si>
    <t>Form_Type</t>
  </si>
  <si>
    <t>Crash_Date</t>
  </si>
  <si>
    <t>Crash_Time</t>
  </si>
  <si>
    <t>City</t>
  </si>
  <si>
    <t>County</t>
  </si>
  <si>
    <t>Crash_Street</t>
  </si>
  <si>
    <t>Intersecting_Street</t>
  </si>
  <si>
    <t>Offset_Distance</t>
  </si>
  <si>
    <t>Offset_Direction</t>
  </si>
  <si>
    <t>Crash_Type</t>
  </si>
  <si>
    <t>Vehicles</t>
  </si>
  <si>
    <t>Non_Motorists</t>
  </si>
  <si>
    <t>Fatalities</t>
  </si>
  <si>
    <t>Injuries</t>
  </si>
  <si>
    <t>Alcohol_Related</t>
  </si>
  <si>
    <t>Distraction_Related</t>
  </si>
  <si>
    <t>Drug_Related</t>
  </si>
  <si>
    <t>Estimated_Damages</t>
  </si>
  <si>
    <t>Weather_Condition</t>
  </si>
  <si>
    <t>Light_Condition</t>
  </si>
  <si>
    <t>Street_Number</t>
  </si>
  <si>
    <t>Crash_Type_Detailed</t>
  </si>
  <si>
    <t>Crash_Type_Dir</t>
  </si>
  <si>
    <t>Crash_Severity</t>
  </si>
  <si>
    <t>Within_City_Limits</t>
  </si>
  <si>
    <t>Manner_of_Collision</t>
  </si>
  <si>
    <t>First_Harmful_Event</t>
  </si>
  <si>
    <t>First_HE_Location</t>
  </si>
  <si>
    <t>First_HE_Relation_to_Jct</t>
  </si>
  <si>
    <t>First_HE_Within_Interchange</t>
  </si>
  <si>
    <t>Type_of_Intersection</t>
  </si>
  <si>
    <t>Road_Sys_Identifier</t>
  </si>
  <si>
    <t>Type_of_Shoulder</t>
  </si>
  <si>
    <t>Road_Surf_Cond</t>
  </si>
  <si>
    <t>Contrib_Circum_Road1</t>
  </si>
  <si>
    <t>Contrib_Circum_Road2</t>
  </si>
  <si>
    <t>Contrib_Circum_Road3</t>
  </si>
  <si>
    <t>Contrib_Circum_Env1</t>
  </si>
  <si>
    <t>Contrib_Circum_Env2</t>
  </si>
  <si>
    <t>Contrib_Circum_Env3</t>
  </si>
  <si>
    <t>School_Bus_Related</t>
  </si>
  <si>
    <t>Work_Zone_Related</t>
  </si>
  <si>
    <t>Type_of_Work_Zone</t>
  </si>
  <si>
    <t>Loc_in_Work_Zone</t>
  </si>
  <si>
    <t>Workers_in_Work_Zone</t>
  </si>
  <si>
    <t>Law_Enforcement_in_Work_Zone</t>
  </si>
  <si>
    <t>Mopeds</t>
  </si>
  <si>
    <t>Motorcycles</t>
  </si>
  <si>
    <t>Passengers</t>
  </si>
  <si>
    <t>Bicyclists</t>
  </si>
  <si>
    <t>Pedestrians</t>
  </si>
  <si>
    <t>Fatalities_Unrestrained</t>
  </si>
  <si>
    <t>Injuries_Unrestrained</t>
  </si>
  <si>
    <t>Possible_Injuries</t>
  </si>
  <si>
    <t>Non_Incapacitating_Injuries</t>
  </si>
  <si>
    <t>Incapacitating_Injuries</t>
  </si>
  <si>
    <t>Fatalities_30_Days</t>
  </si>
  <si>
    <t>Non_Traffic_Fatalities</t>
  </si>
  <si>
    <t>Transported_by_EMS</t>
  </si>
  <si>
    <t>Transported_by_Law_Enforcement</t>
  </si>
  <si>
    <t>Transported_by_Other</t>
  </si>
  <si>
    <t>Citations</t>
  </si>
  <si>
    <t>Property_Dmg_Amt</t>
  </si>
  <si>
    <t>Vehicle_Dmg_Amt</t>
  </si>
  <si>
    <t>S4_Mapping</t>
  </si>
  <si>
    <t>S4_Decimal_Degree_Longitude</t>
  </si>
  <si>
    <t>S4_Decimal_Degree_Latitude</t>
  </si>
  <si>
    <t>S4_Albers_X</t>
  </si>
  <si>
    <t>S4_Albers_Y</t>
  </si>
  <si>
    <t>S4_Mapping_Date</t>
  </si>
  <si>
    <t>FHP</t>
  </si>
  <si>
    <t>Long</t>
  </si>
  <si>
    <t>Broward</t>
  </si>
  <si>
    <t>Rear End</t>
  </si>
  <si>
    <t>Property Damage Only</t>
  </si>
  <si>
    <t>Motor Vehicle in Transport</t>
  </si>
  <si>
    <t>On Roadway</t>
  </si>
  <si>
    <t>Non-Junction</t>
  </si>
  <si>
    <t>Not at Intersection</t>
  </si>
  <si>
    <t>Turnpike/Toll</t>
  </si>
  <si>
    <t>Paved</t>
  </si>
  <si>
    <t>None</t>
  </si>
  <si>
    <t>Mapped, On Network</t>
  </si>
  <si>
    <t>STATE ROAD 869</t>
  </si>
  <si>
    <t>Off Road</t>
  </si>
  <si>
    <t>Guardrail Face</t>
  </si>
  <si>
    <t>Shoulder</t>
  </si>
  <si>
    <t>Road Surface Condition</t>
  </si>
  <si>
    <t>Weather Conditions</t>
  </si>
  <si>
    <t>Coral Springs</t>
  </si>
  <si>
    <t>Single Vehicle</t>
  </si>
  <si>
    <t>Injury</t>
  </si>
  <si>
    <t>Cargo/Equipment Loss or Shift</t>
  </si>
  <si>
    <t>Sideswipe</t>
  </si>
  <si>
    <t>Same Direction Sideswipe</t>
  </si>
  <si>
    <t>Sideswipe, Opposite Direction</t>
  </si>
  <si>
    <t>Mapped, Not On Network</t>
  </si>
  <si>
    <t>Overturn/Rollover</t>
  </si>
  <si>
    <t>Off Roadway</t>
  </si>
  <si>
    <t>Work Zone</t>
  </si>
  <si>
    <t>Parked Vehicle</t>
  </si>
  <si>
    <t>Parked Motor Vehicle</t>
  </si>
  <si>
    <t>S</t>
  </si>
  <si>
    <t>Median</t>
  </si>
  <si>
    <t>SR 869</t>
  </si>
  <si>
    <t>Other Traffic Barrier</t>
  </si>
  <si>
    <t>State</t>
  </si>
  <si>
    <t>SR 869 (SAWGRASS EXPRESSWAY)</t>
  </si>
  <si>
    <t>Dark - Not Lighted</t>
  </si>
  <si>
    <t>Traffic Sign Support</t>
  </si>
  <si>
    <t>Separator</t>
  </si>
  <si>
    <t>Struck by Falling, Shifting Cargo</t>
  </si>
  <si>
    <t>STATE ROAD 869 (SAWGRASS EXPRESSWAY)</t>
  </si>
  <si>
    <t>Concrete Traffic Barrier</t>
  </si>
  <si>
    <t>Guardrail End</t>
  </si>
  <si>
    <t>Sideswipe, Same Direction</t>
  </si>
  <si>
    <t>Entrance/Exit Ramp</t>
  </si>
  <si>
    <t>Tree (standing)</t>
  </si>
  <si>
    <t>NB SR 869</t>
  </si>
  <si>
    <t>Interstate</t>
  </si>
  <si>
    <t>Unpaved</t>
  </si>
  <si>
    <t>Coconut Creek</t>
  </si>
  <si>
    <t>W</t>
  </si>
  <si>
    <t>Fence</t>
  </si>
  <si>
    <t>TPK Milepost</t>
  </si>
  <si>
    <t>Crash Number</t>
  </si>
  <si>
    <t>Calendar Year</t>
  </si>
  <si>
    <t>Event Crash Date</t>
  </si>
  <si>
    <t>Event Crash Time</t>
  </si>
  <si>
    <t>Dhsmv Day Of Week</t>
  </si>
  <si>
    <t>Managing District</t>
  </si>
  <si>
    <t>Dept Of Trans County</t>
  </si>
  <si>
    <t>Roadway Id Within County</t>
  </si>
  <si>
    <t>Crsh Loc Final Mp On Roadway</t>
  </si>
  <si>
    <t>Final Ref Node# Crash Loc</t>
  </si>
  <si>
    <t>Crsh Loc Final Dist Rel Node#</t>
  </si>
  <si>
    <t>Final Meas Cde - Crsh Loc</t>
  </si>
  <si>
    <t>Crash Location - Final Dir</t>
  </si>
  <si>
    <t>Event On Road Name</t>
  </si>
  <si>
    <t>Event Intersecing Road Name</t>
  </si>
  <si>
    <t>Distance To Intrsect Road</t>
  </si>
  <si>
    <t>Code For Dist To Intrsct Road</t>
  </si>
  <si>
    <t>Code For Dir Intrsct Road</t>
  </si>
  <si>
    <t>Route/Road Full Id</t>
  </si>
  <si>
    <t>Us Route Number</t>
  </si>
  <si>
    <t>Dept.Motor Vehicles County No.</t>
  </si>
  <si>
    <t>Dhsmv City Number</t>
  </si>
  <si>
    <t>Event City Place Name</t>
  </si>
  <si>
    <t>Event City Limit Code</t>
  </si>
  <si>
    <t>Accident Severity Code</t>
  </si>
  <si>
    <t>Type Driver Accident Code</t>
  </si>
  <si>
    <t>First Harmful Event Code</t>
  </si>
  <si>
    <t>Manner of Collision/Impact</t>
  </si>
  <si>
    <t>First Harmful Location Code</t>
  </si>
  <si>
    <t>Junction Code</t>
  </si>
  <si>
    <t>Interchange Code</t>
  </si>
  <si>
    <t>Accident Side Of Road</t>
  </si>
  <si>
    <t>Lane Of Accident Code</t>
  </si>
  <si>
    <t>Dhsmv Road System Identifier</t>
  </si>
  <si>
    <t>Shoulder Type</t>
  </si>
  <si>
    <t>Intersection Type Code</t>
  </si>
  <si>
    <t>Road Surface Condition Code</t>
  </si>
  <si>
    <t>Lighting Condition Code</t>
  </si>
  <si>
    <t>Event Weather Condition Code</t>
  </si>
  <si>
    <t>School Bus Related Code</t>
  </si>
  <si>
    <t>Work Zone Related Code</t>
  </si>
  <si>
    <t>Location Within Zone Code</t>
  </si>
  <si>
    <t>Work Zone Type Code</t>
  </si>
  <si>
    <t>Workers Present Code</t>
  </si>
  <si>
    <t>Law Enforcement Present Code</t>
  </si>
  <si>
    <t>First Road Condition Code</t>
  </si>
  <si>
    <t>Second Road Condition Code</t>
  </si>
  <si>
    <t>Third Road Condition Code</t>
  </si>
  <si>
    <t>First Environment Condition Co</t>
  </si>
  <si>
    <t>Second Environment Condition C</t>
  </si>
  <si>
    <t>Third Environment Condition Co</t>
  </si>
  <si>
    <t>Veh #1 Traffic Control Code</t>
  </si>
  <si>
    <t>Veh #2 Traffic Control Code</t>
  </si>
  <si>
    <t>Alcohol Involved In Acc. Code</t>
  </si>
  <si>
    <t>Federal Highway System Code</t>
  </si>
  <si>
    <t>Hwy Functional Class Code</t>
  </si>
  <si>
    <t>Crash Rates Calc Category Cde</t>
  </si>
  <si>
    <t>Access Control Type</t>
  </si>
  <si>
    <t>Census Place Code</t>
  </si>
  <si>
    <t>Thru Pavement Surface Width</t>
  </si>
  <si>
    <t>Highway Shoulder Type</t>
  </si>
  <si>
    <t>Highway Shoulder Type Two</t>
  </si>
  <si>
    <t>Highway Shoulder Width Number</t>
  </si>
  <si>
    <t>Highway Shoulder Width</t>
  </si>
  <si>
    <t>Highway Median Width</t>
  </si>
  <si>
    <t>Horizontal Degree Of Curve</t>
  </si>
  <si>
    <t>Maximum Posted Speed Limit</t>
  </si>
  <si>
    <t>Type Of Roadway Parking</t>
  </si>
  <si>
    <t>Section Avg Annual Daily Traff</t>
  </si>
  <si>
    <t>Rdwy Section Avg. "T" Factor N</t>
  </si>
  <si>
    <t>Skid Test Result Number</t>
  </si>
  <si>
    <t>Veh #1 Most Harmful Event Code</t>
  </si>
  <si>
    <t>Veh #1 Harmful Event Seq 01 Cd</t>
  </si>
  <si>
    <t>Veh #1 Body Type Code</t>
  </si>
  <si>
    <t>Veh #1 Special Function Code</t>
  </si>
  <si>
    <t>Veh #1 Commercial Use Code</t>
  </si>
  <si>
    <t>Veh #1 Commercial Config Code</t>
  </si>
  <si>
    <t>Veh #1 Carrier Body Type Code</t>
  </si>
  <si>
    <t>Veh #1 Commercial Weight Code</t>
  </si>
  <si>
    <t>Veh #1 Point Of Impact</t>
  </si>
  <si>
    <t>Veh #1 Movement Code</t>
  </si>
  <si>
    <t>Veh #1 Direction Of Travel</t>
  </si>
  <si>
    <t>Veh #1 First Driver Action Cd</t>
  </si>
  <si>
    <t>Veh #1 Driver Age</t>
  </si>
  <si>
    <t>Veh #1 Suspect Alcohol Use Cd</t>
  </si>
  <si>
    <t>Veh #1 Suspect Drug Use Code</t>
  </si>
  <si>
    <t>Veh #2 Most Harmful Event Code</t>
  </si>
  <si>
    <t>Veh #2 Harmful Event Seq 01 Cd</t>
  </si>
  <si>
    <t>Veh #2 Body Type Code</t>
  </si>
  <si>
    <t>Veh #2 Special Function Code</t>
  </si>
  <si>
    <t>Veh #2 Commercial Use Code</t>
  </si>
  <si>
    <t>Veh #2 Commercial Config Code</t>
  </si>
  <si>
    <t>Veh #2 Carrier Body Type Code</t>
  </si>
  <si>
    <t>Veh #2 Commercial Weight Code</t>
  </si>
  <si>
    <t>Veh #2 Point Of Impact</t>
  </si>
  <si>
    <t>Veh #2 Movement Code</t>
  </si>
  <si>
    <t>Veh #2 Direction Of Travel</t>
  </si>
  <si>
    <t>Veh #2 First Driver Action Cd</t>
  </si>
  <si>
    <t>Veh #2 Driver Age</t>
  </si>
  <si>
    <t>Veh #2 Suspect Alcohol Use Cd</t>
  </si>
  <si>
    <t>Veh #2 Suspect Drug Use Code</t>
  </si>
  <si>
    <t>Total Crash Damage Amount</t>
  </si>
  <si>
    <t>Total Vehicle Damage Amount</t>
  </si>
  <si>
    <t>Total Property Damage Amount</t>
  </si>
  <si>
    <t>Total Number Of Person</t>
  </si>
  <si>
    <t>Total Of Driver Number</t>
  </si>
  <si>
    <t>Total Number Of Vehicle</t>
  </si>
  <si>
    <t>Total Number Of Fatality (K)</t>
  </si>
  <si>
    <t>Total of Injuries Number (C)</t>
  </si>
  <si>
    <t>Total Severe Injuries Number (A &amp; B)</t>
  </si>
  <si>
    <t>Total Nontraffic Fatality Numb</t>
  </si>
  <si>
    <t>Total Number Of Pedestrian</t>
  </si>
  <si>
    <t>Total Of Pedal Cyclist Number</t>
  </si>
  <si>
    <t>Event Latitude Number</t>
  </si>
  <si>
    <t>Event Longitude Number</t>
  </si>
  <si>
    <t>Car Latitude Number</t>
  </si>
  <si>
    <t>Car Longitude Number</t>
  </si>
  <si>
    <t>Date Report Was Run</t>
  </si>
  <si>
    <t>Time That Report Was Run</t>
  </si>
  <si>
    <t>Extract Option Run</t>
  </si>
  <si>
    <t>Program That Created Extract</t>
  </si>
  <si>
    <t>PDO     (O)</t>
  </si>
  <si>
    <t>MI</t>
  </si>
  <si>
    <t>FT</t>
  </si>
  <si>
    <t xml:space="preserve">SR  869 </t>
  </si>
  <si>
    <t xml:space="preserve">        </t>
  </si>
  <si>
    <t xml:space="preserve">CORAL SPRINGS                   </t>
  </si>
  <si>
    <t>M</t>
  </si>
  <si>
    <t xml:space="preserve">  </t>
  </si>
  <si>
    <t xml:space="preserve">    </t>
  </si>
  <si>
    <t xml:space="preserve"> </t>
  </si>
  <si>
    <t xml:space="preserve">   </t>
  </si>
  <si>
    <t>CARPJ126</t>
  </si>
  <si>
    <t xml:space="preserve">STATE ROAD 869                                    </t>
  </si>
  <si>
    <t>R</t>
  </si>
  <si>
    <t>Direction of Travel</t>
  </si>
  <si>
    <t>Mile Segments</t>
  </si>
  <si>
    <t>%</t>
  </si>
  <si>
    <t xml:space="preserve">NB SR 869                                         </t>
  </si>
  <si>
    <t>Total</t>
  </si>
  <si>
    <t xml:space="preserve">SR 869                                            </t>
  </si>
  <si>
    <t xml:space="preserve">SR 869 (SAWGRASS EXPRESSWAY)                      </t>
  </si>
  <si>
    <t>E</t>
  </si>
  <si>
    <t>L</t>
  </si>
  <si>
    <t>Total Crashes</t>
  </si>
  <si>
    <t xml:space="preserve">COCONUT CREEK                   </t>
  </si>
  <si>
    <t xml:space="preserve">STATE ROAD 869 (SAWGRASS EXPRESSWAY)              </t>
  </si>
  <si>
    <t>Manner of Collision</t>
  </si>
  <si>
    <t>Northbound Mile Segments</t>
  </si>
  <si>
    <t>Southbound Mile Segments</t>
  </si>
  <si>
    <t>NB</t>
  </si>
  <si>
    <t>SB</t>
  </si>
  <si>
    <t>total</t>
  </si>
  <si>
    <t>Front to Front</t>
  </si>
  <si>
    <t xml:space="preserve">Angle </t>
  </si>
  <si>
    <t>Sideswipe (Same Direction)</t>
  </si>
  <si>
    <t>Sideswipe (Opposite Direction)</t>
  </si>
  <si>
    <t>Rear to Side</t>
  </si>
  <si>
    <t>Rear to Rear</t>
  </si>
  <si>
    <t>Other (See First Harmful Event Table)</t>
  </si>
  <si>
    <t>First Harmful Event</t>
  </si>
  <si>
    <t>Fire/Explosion</t>
  </si>
  <si>
    <t>Immersin</t>
  </si>
  <si>
    <t>Jackknife</t>
  </si>
  <si>
    <t>Fell/Jumped From Motor Vehicle</t>
  </si>
  <si>
    <t>Thrown or Falling Object</t>
  </si>
  <si>
    <t xml:space="preserve">Ran into Water/Canal </t>
  </si>
  <si>
    <t>Other Non‐Collision</t>
  </si>
  <si>
    <t>Pedestrian</t>
  </si>
  <si>
    <t>Pedalcycle</t>
  </si>
  <si>
    <t>Railway Vehicle (Train, Engine)</t>
  </si>
  <si>
    <t>Animal</t>
  </si>
  <si>
    <t>Work Zone/Manitenance Equipmetn</t>
  </si>
  <si>
    <t>Other Non-Fixed Object</t>
  </si>
  <si>
    <t>Impact Attenuator/Crash Cushion</t>
  </si>
  <si>
    <t>Bridge Overhead Structure</t>
  </si>
  <si>
    <t>Bridge Pier or Support</t>
  </si>
  <si>
    <t>Bridge Rail</t>
  </si>
  <si>
    <t>Culvert</t>
  </si>
  <si>
    <t xml:space="preserve">Curb </t>
  </si>
  <si>
    <t>Ditch</t>
  </si>
  <si>
    <t>Embankmetn</t>
  </si>
  <si>
    <t>Cable Barrier</t>
  </si>
  <si>
    <t>Tree (Standing)</t>
  </si>
  <si>
    <t>Utility Pole/Light Support</t>
  </si>
  <si>
    <t>Traffic Signal Support</t>
  </si>
  <si>
    <t>Other Post,Pole or Support</t>
  </si>
  <si>
    <t>Mailbox</t>
  </si>
  <si>
    <t>Other Fixed Object (Wall, Building, Tunnel, Etc.)</t>
  </si>
  <si>
    <t>Ice/Frost</t>
  </si>
  <si>
    <t xml:space="preserve">Oil </t>
  </si>
  <si>
    <t>Mud, Dirt, Gravel</t>
  </si>
  <si>
    <t>Sand</t>
  </si>
  <si>
    <t>Water (Standing)</t>
  </si>
  <si>
    <t>Lighting Conditions</t>
  </si>
  <si>
    <t>Dark - Unknown</t>
  </si>
  <si>
    <t>Year</t>
  </si>
  <si>
    <t>Age of Driver</t>
  </si>
  <si>
    <t>16-20</t>
  </si>
  <si>
    <t>21-24</t>
  </si>
  <si>
    <t>25-35</t>
  </si>
  <si>
    <t>36-45</t>
  </si>
  <si>
    <t>46-59</t>
  </si>
  <si>
    <t>60+</t>
  </si>
  <si>
    <t>Time of Day</t>
  </si>
  <si>
    <t xml:space="preserve">12 A.M. TO 5 A.M.    </t>
  </si>
  <si>
    <t xml:space="preserve">6 A.M. TO 9 A.M.    </t>
  </si>
  <si>
    <t xml:space="preserve">10 A.M. TO 3 P.M.    </t>
  </si>
  <si>
    <t xml:space="preserve">4 P.M. TO 7 P.M.    </t>
  </si>
  <si>
    <t>8 P.M. TO 12 A.M.</t>
  </si>
  <si>
    <t>Crash Severity</t>
  </si>
  <si>
    <t>% of Total</t>
  </si>
  <si>
    <t>Fatal (K)</t>
  </si>
  <si>
    <t xml:space="preserve">Total Fatal (K) % </t>
  </si>
  <si>
    <t>Incapacitating/Non-Incapacitatig Injury (A &amp; B)</t>
  </si>
  <si>
    <t>Total Incapacitating/Non-Incapacitatig Injury (A &amp; B) %</t>
  </si>
  <si>
    <t>Possible Injury ( C )</t>
  </si>
  <si>
    <t>Total Possible Injury ( C ) %</t>
  </si>
  <si>
    <t>Property Damage Only (O)</t>
  </si>
  <si>
    <t>Total Property Damage Only (O) %</t>
  </si>
  <si>
    <t>Weather Condition</t>
  </si>
  <si>
    <t>Fog, Smog, Smoke</t>
  </si>
  <si>
    <t>Sleet/Hail/Freezing Rain</t>
  </si>
  <si>
    <t>Blowing Sand, Soil, Dirt</t>
  </si>
  <si>
    <t>Severe Crosswinds</t>
  </si>
  <si>
    <t>Drivers Actions at Time of Crash</t>
  </si>
  <si>
    <t>No Contributing Action</t>
  </si>
  <si>
    <t>Operated Motor Vehicle in Carless or Negligent Manner</t>
  </si>
  <si>
    <t>Failed to Yield Right-of-Way</t>
  </si>
  <si>
    <t>Improper Backing</t>
  </si>
  <si>
    <t>Improper Turn</t>
  </si>
  <si>
    <t>Followed too Closely</t>
  </si>
  <si>
    <t>Ran Red Light</t>
  </si>
  <si>
    <t>Drove too Fast for Conditions</t>
  </si>
  <si>
    <t>Ran Stop Sign</t>
  </si>
  <si>
    <t>Improper Passing</t>
  </si>
  <si>
    <t>Exceeded Posted Speed</t>
  </si>
  <si>
    <t>Wrong Side of Wrong Way</t>
  </si>
  <si>
    <t>Failed to Keed in Proper Lane</t>
  </si>
  <si>
    <t>Ran off Roadway</t>
  </si>
  <si>
    <t>Disregarded Other Traffic Sign</t>
  </si>
  <si>
    <t>Disregarded Other Road Markings</t>
  </si>
  <si>
    <t>Over-Correcting/Over Steering</t>
  </si>
  <si>
    <t>Swerved or Avoided:  Due to Wind, Slippery Surface, MV, Object, Non-Motorist in Roadway, etc.</t>
  </si>
  <si>
    <t>Operated Motor Vehicle in Erratic, Reckless or Aggressive Manner</t>
  </si>
  <si>
    <t>Day Accident Occurred</t>
  </si>
  <si>
    <t>Monday</t>
  </si>
  <si>
    <t>Tuesday</t>
  </si>
  <si>
    <t>Wednesday</t>
  </si>
  <si>
    <t>Thursday</t>
  </si>
  <si>
    <t>Friday</t>
  </si>
  <si>
    <t>Saturday</t>
  </si>
  <si>
    <t>Sunday</t>
  </si>
  <si>
    <t>Accident Side of Road</t>
  </si>
  <si>
    <t>Ran Off End Of Road At T</t>
  </si>
  <si>
    <t>Intersection</t>
  </si>
  <si>
    <t>I</t>
  </si>
  <si>
    <t>Left</t>
  </si>
  <si>
    <t>Right</t>
  </si>
  <si>
    <t>Right Side-Road</t>
  </si>
  <si>
    <t>Left Side-Road</t>
  </si>
  <si>
    <t>T</t>
  </si>
  <si>
    <t>Accident Lane</t>
  </si>
  <si>
    <t>1St Thru Lane From Center</t>
  </si>
  <si>
    <t>1</t>
  </si>
  <si>
    <t>2Nd Thru Lane From Center</t>
  </si>
  <si>
    <t>2</t>
  </si>
  <si>
    <t>3Rd Thru Lane From Center</t>
  </si>
  <si>
    <t>3</t>
  </si>
  <si>
    <t>4Th Thru Lane From Center</t>
  </si>
  <si>
    <t>4</t>
  </si>
  <si>
    <t>5Th Thru Lane From Center</t>
  </si>
  <si>
    <t>5</t>
  </si>
  <si>
    <t>6Th Thru Lane From Center</t>
  </si>
  <si>
    <t>6</t>
  </si>
  <si>
    <t>7Th Thru Lane From Center</t>
  </si>
  <si>
    <t>7</t>
  </si>
  <si>
    <t>8Th Thru Lane From Center</t>
  </si>
  <si>
    <t>8</t>
  </si>
  <si>
    <t>9Th Thru Lane From Center</t>
  </si>
  <si>
    <t>9</t>
  </si>
  <si>
    <t>Acceleration/Merge Lane</t>
  </si>
  <si>
    <t>Toll Booth Plaza</t>
  </si>
  <si>
    <t>Pedestrian Impact In The Crosswalk</t>
  </si>
  <si>
    <t>Crash In A Driveway</t>
  </si>
  <si>
    <t>D</t>
  </si>
  <si>
    <t>Island Area</t>
  </si>
  <si>
    <t>H</t>
  </si>
  <si>
    <t>Service/Access Road</t>
  </si>
  <si>
    <t>Left-Turn Only Lane</t>
  </si>
  <si>
    <t>Median Or Middle Of Intersection</t>
  </si>
  <si>
    <t>Parking Lane (Designated Parking)</t>
  </si>
  <si>
    <t>P</t>
  </si>
  <si>
    <t>Right-Turn Only Lane</t>
  </si>
  <si>
    <t>Side Of Roadway/Shoulder/Off-Road/Emergency Lane</t>
  </si>
  <si>
    <t>Continuous Left Turn Lane, Accessible Both Directions</t>
  </si>
  <si>
    <t>U</t>
  </si>
  <si>
    <t>Bicycle Travel Lane</t>
  </si>
  <si>
    <t>V</t>
  </si>
  <si>
    <t>On A Ramp</t>
  </si>
  <si>
    <t>X</t>
  </si>
  <si>
    <t>Vehicle Body Type</t>
  </si>
  <si>
    <t>Percentage</t>
  </si>
  <si>
    <t>Passenger Car</t>
  </si>
  <si>
    <t>Passenger Van</t>
  </si>
  <si>
    <t>Pickup</t>
  </si>
  <si>
    <t>Motor Home</t>
  </si>
  <si>
    <t>Bus</t>
  </si>
  <si>
    <t>Motorcycle</t>
  </si>
  <si>
    <t>Moped</t>
  </si>
  <si>
    <t>All Terrain Vehicle (ATV)</t>
  </si>
  <si>
    <t>Low Speed Vehicle</t>
  </si>
  <si>
    <t>(Sport) Ultility Vehicle</t>
  </si>
  <si>
    <t>Cargo Van (10,000 lbs or less)</t>
  </si>
  <si>
    <t>Motor Coach</t>
  </si>
  <si>
    <t>Other Light Trucks(10,000 lbs or less)</t>
  </si>
  <si>
    <t>Medium/Heavy Trucks (more than 10,000 lbs)</t>
  </si>
  <si>
    <t>Farm Labor Vehicle</t>
  </si>
  <si>
    <t xml:space="preserve">Other  </t>
  </si>
  <si>
    <t>COUNTIFS($J:$J,"&gt;="&amp;EA$1,$J:$J,"&lt;"&amp;EB$1,$AC:$AC,$FB417)</t>
  </si>
  <si>
    <t>COUNTIFS($AB:$AB,$FB420,$A:$A,"&gt;="&amp;EA$1,$A:$A,"&lt;"&amp;EB$1,$AC:$AC,"="&amp;$DZ$33)+COUNTIFS($AB:$AB,$FB420,$A:$A,"&gt;="&amp;EA$1,$A:$A,"&lt;"&amp;EB$1,$AC:$AC,"="&amp;$DZ$34)</t>
  </si>
  <si>
    <t>Accident Type</t>
  </si>
  <si>
    <t>Mile Post</t>
  </si>
  <si>
    <t>Severity</t>
  </si>
  <si>
    <t>Road Condition</t>
  </si>
  <si>
    <t>Lighting</t>
  </si>
  <si>
    <t>PDO</t>
  </si>
  <si>
    <t>Fatal</t>
  </si>
  <si>
    <t>Dark</t>
  </si>
  <si>
    <t>Lighted</t>
  </si>
  <si>
    <t>Collision with Fixed Object</t>
  </si>
  <si>
    <t>Embankment</t>
  </si>
  <si>
    <t xml:space="preserve">Other Fixed Object </t>
  </si>
  <si>
    <t>Collision with Non-Fixed Object</t>
  </si>
  <si>
    <t>Work Zone/Maintenance Equip.</t>
  </si>
  <si>
    <t>Out of Control</t>
  </si>
  <si>
    <t>Immersion</t>
  </si>
  <si>
    <t xml:space="preserve">MM15.5                                            </t>
  </si>
  <si>
    <t xml:space="preserve">      </t>
  </si>
  <si>
    <t xml:space="preserve">MM 15 SB                                          </t>
  </si>
  <si>
    <t xml:space="preserve">MM15                                              </t>
  </si>
  <si>
    <t xml:space="preserve">STATE ROAD 817 (UNIVERSITY DR)                    </t>
  </si>
  <si>
    <t xml:space="preserve">S.R.869 EB .5 MILE W OF S.R. 817                  </t>
  </si>
  <si>
    <t xml:space="preserve">S.R. 817                                          </t>
  </si>
  <si>
    <t xml:space="preserve">EB SR-869(SAWGRASS EXPRESSWAY)                    </t>
  </si>
  <si>
    <t xml:space="preserve">SR-817(UNIVERSITY DR)                             </t>
  </si>
  <si>
    <t xml:space="preserve">SR-869   (SAWGRASS EXPRESSWAY)                    </t>
  </si>
  <si>
    <t xml:space="preserve">SR-817  (UNIVERSITY DR)                           </t>
  </si>
  <si>
    <t xml:space="preserve">SB SR869 SAWGRASS EXPRESSWAY                      </t>
  </si>
  <si>
    <t xml:space="preserve">SR 817 UNIVERSITY DR                              </t>
  </si>
  <si>
    <t xml:space="preserve">STATE ROAD 817 (UNIVERSITY DRIVE)                 </t>
  </si>
  <si>
    <t xml:space="preserve">SR 869 EB 15 MM (SAWGRASS EXPWY)                  </t>
  </si>
  <si>
    <t xml:space="preserve">SR 817 (UNIVERSITY DR)                            </t>
  </si>
  <si>
    <t xml:space="preserve">SR-817   (UNIVERSITY DRIVE)                       </t>
  </si>
  <si>
    <t xml:space="preserve">NORTHBOUND STATE RD 869 (SAWGRASS EXPRESSWAY)     </t>
  </si>
  <si>
    <t xml:space="preserve">UNIVERSITY DR EXIT                                </t>
  </si>
  <si>
    <t xml:space="preserve">STATE ROAD 869 (SAWGRASS EXP)                     </t>
  </si>
  <si>
    <t xml:space="preserve">SW 10TH ST                                        </t>
  </si>
  <si>
    <t xml:space="preserve">S POWERLINE RD                                    </t>
  </si>
  <si>
    <t xml:space="preserve">DEERFIELD BEACH                 </t>
  </si>
  <si>
    <t xml:space="preserve">SW 10 ST                                          </t>
  </si>
  <si>
    <t xml:space="preserve">SR 845                                            </t>
  </si>
  <si>
    <t xml:space="preserve">POWERLINE RD.                                     </t>
  </si>
  <si>
    <t xml:space="preserve">                                </t>
  </si>
  <si>
    <t xml:space="preserve">WB SW 10TH ST                                     </t>
  </si>
  <si>
    <t xml:space="preserve">POWERLINE RD                                      </t>
  </si>
  <si>
    <t>w</t>
  </si>
  <si>
    <t xml:space="preserve">SW 10TH STREET                                    </t>
  </si>
  <si>
    <t xml:space="preserve">SOUTH POWERLINE ROAD                              </t>
  </si>
  <si>
    <t xml:space="preserve">N POWERLINE RD                                    </t>
  </si>
  <si>
    <t>e</t>
  </si>
  <si>
    <t xml:space="preserve">S POWERLINE ROAD                                  </t>
  </si>
  <si>
    <t xml:space="preserve">SR  845 </t>
  </si>
  <si>
    <t xml:space="preserve">S. POWERLINE RD                                   </t>
  </si>
  <si>
    <t>DAY OF CRASH</t>
  </si>
  <si>
    <t>SR</t>
  </si>
  <si>
    <t>WEATHER</t>
  </si>
  <si>
    <t>PEDESTRIAN</t>
  </si>
  <si>
    <t>MANNER OF COLLISION</t>
  </si>
  <si>
    <t>(77) All Others</t>
  </si>
  <si>
    <t>(77) Other, Explain in Narrative</t>
  </si>
  <si>
    <t>Drivers action at time of Crash</t>
  </si>
  <si>
    <t>(88) Unknown</t>
  </si>
  <si>
    <t>YES OR NO</t>
  </si>
  <si>
    <t>N/A</t>
  </si>
  <si>
    <t>LIGHTING CONDITION</t>
  </si>
  <si>
    <t>DIRECTION OF TRAVEL</t>
  </si>
  <si>
    <t>Yes</t>
  </si>
  <si>
    <t>EJECTED</t>
  </si>
  <si>
    <t>No</t>
  </si>
  <si>
    <t>(1) Not Ejected</t>
  </si>
  <si>
    <t>VEHICLE TYPE</t>
  </si>
  <si>
    <t>(2) Ejected, totally</t>
  </si>
  <si>
    <t>SEVERITY</t>
  </si>
  <si>
    <t>(3) Ejected, partially</t>
  </si>
  <si>
    <t>(01) Passenger Car</t>
  </si>
  <si>
    <t>(4) Not Applicable</t>
  </si>
  <si>
    <t>(1) None</t>
  </si>
  <si>
    <t>(02) Passenger Van</t>
  </si>
  <si>
    <t>COUNTY</t>
  </si>
  <si>
    <t>(2) Possible</t>
  </si>
  <si>
    <t>(03) Pickup</t>
  </si>
  <si>
    <t>(3) Non Incapacitating</t>
  </si>
  <si>
    <t>(07) Motor Home (RV)</t>
  </si>
  <si>
    <t>RESTRAINT SYSTEM</t>
  </si>
  <si>
    <t>Dade</t>
  </si>
  <si>
    <t>(4) Incapacitating</t>
  </si>
  <si>
    <t>ROAD SURFACE CONDITION</t>
  </si>
  <si>
    <t>(08) Bus</t>
  </si>
  <si>
    <t>(1) N/A</t>
  </si>
  <si>
    <t>Hernando</t>
  </si>
  <si>
    <t>(5) Fatal</t>
  </si>
  <si>
    <t>(11) Motorcycle</t>
  </si>
  <si>
    <t>(2) None used</t>
  </si>
  <si>
    <t>Hillsborough</t>
  </si>
  <si>
    <t>(6) Non Traffic Fatality</t>
  </si>
  <si>
    <t>(12) Moped</t>
  </si>
  <si>
    <t>(3) Shoulder and Lap Belt Used</t>
  </si>
  <si>
    <t>Indian River</t>
  </si>
  <si>
    <t>(13) All terrain Vehicle (ATV)</t>
  </si>
  <si>
    <t>(4) Shoulder Belt only used</t>
  </si>
  <si>
    <t>Lake</t>
  </si>
  <si>
    <t>SEX</t>
  </si>
  <si>
    <t>(15) Low Speed Vehicle</t>
  </si>
  <si>
    <t>(5) Lap Belt Only Used</t>
  </si>
  <si>
    <t>Martin</t>
  </si>
  <si>
    <t>Male</t>
  </si>
  <si>
    <t>(16) (Sport) Utility Vehicle</t>
  </si>
  <si>
    <t>(6) Restraint Used - Type Unknown</t>
  </si>
  <si>
    <t>Okeechobee</t>
  </si>
  <si>
    <t>Female</t>
  </si>
  <si>
    <t>(17) Cargo Van (10,000lbs or less)</t>
  </si>
  <si>
    <t>(7) Child Restraint System - Forward Facing</t>
  </si>
  <si>
    <t>Orange</t>
  </si>
  <si>
    <t>(18) Motor Coach</t>
  </si>
  <si>
    <t>(8) Child Restraint System - Rear Facing</t>
  </si>
  <si>
    <t>Osceola</t>
  </si>
  <si>
    <t>(19) Other Light Trucks (10,000lbs or less)</t>
  </si>
  <si>
    <t>(9) Booster Seat</t>
  </si>
  <si>
    <t>Palm Beach</t>
  </si>
  <si>
    <t>AGE</t>
  </si>
  <si>
    <t>(20) Medium/Heavy Trucks (more than 10,000lbs)</t>
  </si>
  <si>
    <t>(10) Child Restraint type unknown</t>
  </si>
  <si>
    <t>Pasco</t>
  </si>
  <si>
    <t>(21) Farm Labor Vehicle</t>
  </si>
  <si>
    <t>Polk</t>
  </si>
  <si>
    <t>Seminole</t>
  </si>
  <si>
    <t>VEHICLE DEFECTS</t>
  </si>
  <si>
    <t>St Lucie</t>
  </si>
  <si>
    <t>Sumter</t>
  </si>
  <si>
    <t>(1) No Defects</t>
  </si>
  <si>
    <t>First Harmful Event Detail</t>
  </si>
  <si>
    <t>SPEED</t>
  </si>
  <si>
    <t>(2) Brakes</t>
  </si>
  <si>
    <t>ALCOHOL TEST RESULTS</t>
  </si>
  <si>
    <t>DRUG TEST RESULTS</t>
  </si>
  <si>
    <t>(3) Tires</t>
  </si>
  <si>
    <t>(4) Lights</t>
  </si>
  <si>
    <t>(1) Test not given</t>
  </si>
  <si>
    <t>(6) Steering</t>
  </si>
  <si>
    <t>(2) Pending Test Results</t>
  </si>
  <si>
    <t>(7) Windshield Wipers</t>
  </si>
  <si>
    <t>(3) Completed - Negative</t>
  </si>
  <si>
    <t>(9) Exhaust System</t>
  </si>
  <si>
    <t>(4) Completed - Positive for intoxication</t>
  </si>
  <si>
    <t>(4) Completed - Positive</t>
  </si>
  <si>
    <t>(10) Body, Doors</t>
  </si>
  <si>
    <t>(5) Completed - Had been drinking, not intoxicated</t>
  </si>
  <si>
    <t>(77) Unknown</t>
  </si>
  <si>
    <t>(11) Power Train</t>
  </si>
  <si>
    <t>(12) Suspension</t>
  </si>
  <si>
    <t>(13) Wheels</t>
  </si>
  <si>
    <t>(14) Windows/Windshield</t>
  </si>
  <si>
    <t>WORK AREA</t>
  </si>
  <si>
    <t>DECEASED</t>
  </si>
  <si>
    <t>(15) Mirrors</t>
  </si>
  <si>
    <t>D1</t>
  </si>
  <si>
    <t>(16) Truck Coupling/Trailer Hitch/Safety chains</t>
  </si>
  <si>
    <t>(01) None</t>
  </si>
  <si>
    <t>D2</t>
  </si>
  <si>
    <t>(02) Nearby</t>
  </si>
  <si>
    <t>D3</t>
  </si>
  <si>
    <t>(03) Entered</t>
  </si>
  <si>
    <t>D4</t>
  </si>
  <si>
    <t>P1</t>
  </si>
  <si>
    <t>P2</t>
  </si>
  <si>
    <t>P3</t>
  </si>
  <si>
    <t>P4</t>
  </si>
  <si>
    <t>P5</t>
  </si>
  <si>
    <t>PED 1</t>
  </si>
  <si>
    <t>PED 2</t>
  </si>
  <si>
    <t>FATALITIES</t>
  </si>
  <si>
    <t>PERSON AT FAULT</t>
  </si>
  <si>
    <t>FIRST HARMFUL EVENT TYPE</t>
  </si>
  <si>
    <t>Non-Collision</t>
  </si>
  <si>
    <t>Collision - Non-Fixed Object</t>
  </si>
  <si>
    <t>Collision - Fixed Object</t>
  </si>
  <si>
    <t>First Harmful Event Location</t>
  </si>
  <si>
    <t>First Harmful Event in Relation to Junction</t>
  </si>
  <si>
    <t>Contributing Circumstances: Road</t>
  </si>
  <si>
    <t>Operated MV in Careless Negligent Manner</t>
  </si>
  <si>
    <t>Failed To Yield Right Of Way</t>
  </si>
  <si>
    <t>Followed Too Closely</t>
  </si>
  <si>
    <t>Drove too fast for conditions</t>
  </si>
  <si>
    <t>Exceeded Posted Speed Limit</t>
  </si>
  <si>
    <t>Wrong Side or Wrong Way</t>
  </si>
  <si>
    <t>Failed to Keep in Proper Lane</t>
  </si>
  <si>
    <t>Disregard other traffic sign</t>
  </si>
  <si>
    <t>Disregard other road markings</t>
  </si>
  <si>
    <t>Over-Correcting/Over-steering</t>
  </si>
  <si>
    <t xml:space="preserve">Swerved or avoided </t>
  </si>
  <si>
    <t>Operated MV in reckless or aggressive manner</t>
  </si>
  <si>
    <t>All Other</t>
  </si>
  <si>
    <t>Unknown / Not Coded</t>
  </si>
  <si>
    <t>Jack Knife</t>
  </si>
  <si>
    <t>Fell/Jumped from Motor Vehicle</t>
  </si>
  <si>
    <t>Thrown or Falling object</t>
  </si>
  <si>
    <t>Ran into water/Canal</t>
  </si>
  <si>
    <t>Other Non-collision</t>
  </si>
  <si>
    <t>Collision w/ Pedestrian</t>
  </si>
  <si>
    <t>Collision w/ Pedalcycle</t>
  </si>
  <si>
    <t>Collision w/ Railway Vehicle</t>
  </si>
  <si>
    <t>Collision w/ Animal</t>
  </si>
  <si>
    <t>Collision w/ Motor Vehicle in Transport</t>
  </si>
  <si>
    <t>Collision w/ Parked Motor Vehicle</t>
  </si>
  <si>
    <t>Collision w/ work zone/maintenance equipment</t>
  </si>
  <si>
    <t>Collision w/falling or shifting cargo</t>
  </si>
  <si>
    <t>Collision w/ other non-fixed object</t>
  </si>
  <si>
    <t>Collision w/ attenuator/crash cushion</t>
  </si>
  <si>
    <t>Collision w/ bridge overhead structure</t>
  </si>
  <si>
    <t>Collision w/ Bridge pier or support</t>
  </si>
  <si>
    <t>Collision w/ bridge rail</t>
  </si>
  <si>
    <t>Collision w/ culvert</t>
  </si>
  <si>
    <t>Collision w/ curb</t>
  </si>
  <si>
    <t>Collision w/ Ditch</t>
  </si>
  <si>
    <t>Collision w/ Embankment</t>
  </si>
  <si>
    <t>Collision w/ Guardrail Face</t>
  </si>
  <si>
    <t>Collision w/ Guardrail end</t>
  </si>
  <si>
    <t>Collision w/ Cable Barrier</t>
  </si>
  <si>
    <t>Collision w/ concrete traffic barrier</t>
  </si>
  <si>
    <t>Collision w/ other traffic barrier</t>
  </si>
  <si>
    <t>Collision w/ Tree</t>
  </si>
  <si>
    <t>Collision w/ utility pole/lighting support</t>
  </si>
  <si>
    <t>Collision w/ traffic sign support</t>
  </si>
  <si>
    <t>Collision w/ traffic signal support</t>
  </si>
  <si>
    <t>Collision w/ other post, pole or support</t>
  </si>
  <si>
    <t>Collision w/ fence</t>
  </si>
  <si>
    <t>Collision w/ mailbox</t>
  </si>
  <si>
    <t>Collision with other fixed object (wall, building, tunnel, etc.)</t>
  </si>
  <si>
    <t>Gore</t>
  </si>
  <si>
    <t>In Parking lane or Zone</t>
  </si>
  <si>
    <t>Outside Right-of-way</t>
  </si>
  <si>
    <t>Roadside</t>
  </si>
  <si>
    <t>At Intersection</t>
  </si>
  <si>
    <t>Intersection - Related</t>
  </si>
  <si>
    <t>Driveway Access</t>
  </si>
  <si>
    <t>Railroad</t>
  </si>
  <si>
    <t>Crossover - related</t>
  </si>
  <si>
    <t>Shared - Use path or trail</t>
  </si>
  <si>
    <t>Acceleration/Deceleration Lane</t>
  </si>
  <si>
    <t>Through Roadway</t>
  </si>
  <si>
    <t>Other, explain in narrative</t>
  </si>
  <si>
    <t>Shoulders (none, low, soft, high)</t>
  </si>
  <si>
    <t>Rut, Holes, bumps</t>
  </si>
  <si>
    <t>Worn, Travel-polished surface</t>
  </si>
  <si>
    <t>Road Surface Condition (wet, etc.)</t>
  </si>
  <si>
    <t>Obstruction in Roadway</t>
  </si>
  <si>
    <t>Debris</t>
  </si>
  <si>
    <t>Traffic Control Device inoperative, missing, or obscured</t>
  </si>
  <si>
    <t>Non-highway work</t>
  </si>
  <si>
    <t>Dark (Street Light)</t>
  </si>
  <si>
    <t>Dark (No Street Light)</t>
  </si>
  <si>
    <t>Sleet, Hail, Freezing Rain</t>
  </si>
  <si>
    <t>All Others</t>
  </si>
  <si>
    <t>Icy</t>
  </si>
  <si>
    <t>Oil</t>
  </si>
  <si>
    <t>Water (standing/moving)</t>
  </si>
  <si>
    <t>Other, Explain in Narrative</t>
  </si>
  <si>
    <t>A&amp;B</t>
  </si>
  <si>
    <t>FHPK14OFF057347</t>
  </si>
  <si>
    <t>MM15</t>
  </si>
  <si>
    <t>FHPK13OFF025238</t>
  </si>
  <si>
    <t>MM15.5</t>
  </si>
  <si>
    <t>Physical Obstruction(s)</t>
  </si>
  <si>
    <t>FHPK15OFF002157</t>
  </si>
  <si>
    <t>FHPK14OFF067774</t>
  </si>
  <si>
    <t>FHPK14OFF018529</t>
  </si>
  <si>
    <t>SR 869 EB 15 MM (SAWGRASS EXPWY)</t>
  </si>
  <si>
    <t>SR 817 (UNIVERSITY DR)</t>
  </si>
  <si>
    <t>FHPK15OFF011140</t>
  </si>
  <si>
    <t>NORTHBOUND STATE RD 869 (SAWGRASS EXPRESSWAY)</t>
  </si>
  <si>
    <t>UNIVERSITY DR EXIT</t>
  </si>
  <si>
    <t>FHPK15OFF022992</t>
  </si>
  <si>
    <t>STATE ROAD 817 (UNIVERSITY DR)</t>
  </si>
  <si>
    <t>FHPK14OFF045400</t>
  </si>
  <si>
    <t>FHPK13OFF063824</t>
  </si>
  <si>
    <t>SB SR869 SAWGRASS EXPRESSWAY</t>
  </si>
  <si>
    <t>SR 817 UNIVERSITY DR</t>
  </si>
  <si>
    <t>FHPK15OFF062105</t>
  </si>
  <si>
    <t>STATE ROAD 869 (SAWGRASS EXP)</t>
  </si>
  <si>
    <t>FHPK14OFF052480</t>
  </si>
  <si>
    <t>MM 15 SB</t>
  </si>
  <si>
    <t>FHPK13OFF009113</t>
  </si>
  <si>
    <t>S.R.869 EB .5 MILE W OF S.R. 817</t>
  </si>
  <si>
    <t>S.R. 817</t>
  </si>
  <si>
    <t>FHPK13OFF050734</t>
  </si>
  <si>
    <t>SR-869   (SAWGRASS EXPRESSWAY)</t>
  </si>
  <si>
    <t>SR-817  (UNIVERSITY DR)</t>
  </si>
  <si>
    <t>FHPK13OFF005555</t>
  </si>
  <si>
    <t>EB SR-869(SAWGRASS EXPRESSWAY)</t>
  </si>
  <si>
    <t>SR-817(UNIVERSITY DR)</t>
  </si>
  <si>
    <t>FHPK14OFF046923</t>
  </si>
  <si>
    <t>FHPK14OFF022211</t>
  </si>
  <si>
    <t>SR-817   (UNIVERSITY DRIVE)</t>
  </si>
  <si>
    <t>FHPK13OFF061821</t>
  </si>
  <si>
    <t>STATE ROAD 817 (UNIVERSITY DRIVE)</t>
  </si>
  <si>
    <t>Head On</t>
  </si>
  <si>
    <t>EW</t>
  </si>
  <si>
    <t>Fatality</t>
  </si>
  <si>
    <t>Broward Co SO</t>
  </si>
  <si>
    <t>Deerfield Beach</t>
  </si>
  <si>
    <t>SW 10TH ST</t>
  </si>
  <si>
    <t>S POWERLINE RD</t>
  </si>
  <si>
    <t>Intersection-Related</t>
  </si>
  <si>
    <t>Four-Way Intersection</t>
  </si>
  <si>
    <t>POWERLINE RD.</t>
  </si>
  <si>
    <t>Bicycle</t>
  </si>
  <si>
    <t>Local</t>
  </si>
  <si>
    <t>Right Angle</t>
  </si>
  <si>
    <t>SW</t>
  </si>
  <si>
    <t>SW 10TH STREET</t>
  </si>
  <si>
    <t>Curb</t>
  </si>
  <si>
    <t>POWERLINE RD</t>
  </si>
  <si>
    <t>SW 10 ST</t>
  </si>
  <si>
    <t>DR13-04-004349</t>
  </si>
  <si>
    <t>NW</t>
  </si>
  <si>
    <t>DR13-06-002977</t>
  </si>
  <si>
    <t>SOUTH POWERLINE ROAD</t>
  </si>
  <si>
    <t>DR13-06-004308</t>
  </si>
  <si>
    <t>SR 845</t>
  </si>
  <si>
    <t>DR13-07-002227</t>
  </si>
  <si>
    <t>N POWERLINE RD</t>
  </si>
  <si>
    <t>NE</t>
  </si>
  <si>
    <t>S. POWERLINE RD</t>
  </si>
  <si>
    <t>Backed Into</t>
  </si>
  <si>
    <t>U.S.</t>
  </si>
  <si>
    <t>S POWERLINE ROAD</t>
  </si>
  <si>
    <t>NS</t>
  </si>
  <si>
    <t>FHPK14OFF067187</t>
  </si>
  <si>
    <t>WB SW 10TH ST</t>
  </si>
  <si>
    <t>Collision Diagram Crash Information</t>
  </si>
  <si>
    <r>
      <rPr>
        <b/>
        <sz val="11"/>
        <rFont val="Calibri"/>
        <family val="2"/>
        <scheme val="minor"/>
      </rPr>
      <t>K</t>
    </r>
  </si>
  <si>
    <r>
      <rPr>
        <b/>
        <sz val="11"/>
        <rFont val="Calibri"/>
        <family val="2"/>
        <scheme val="minor"/>
      </rPr>
      <t>V1</t>
    </r>
  </si>
  <si>
    <t>No.</t>
  </si>
  <si>
    <t>Crash</t>
  </si>
  <si>
    <t>DHSMV</t>
  </si>
  <si>
    <t>Date</t>
  </si>
  <si>
    <t>Day</t>
  </si>
  <si>
    <t>Time</t>
  </si>
  <si>
    <t>Roadway Crash Occurred</t>
  </si>
  <si>
    <t>No. of Injuries by Severity</t>
  </si>
  <si>
    <r>
      <rPr>
        <b/>
        <sz val="11"/>
        <rFont val="Calibri"/>
        <family val="2"/>
        <scheme val="minor"/>
      </rPr>
      <t>V2</t>
    </r>
  </si>
  <si>
    <t>Crash Total by Severity</t>
  </si>
  <si>
    <t>Day/Dawn</t>
  </si>
  <si>
    <t>Night</t>
  </si>
  <si>
    <t>Crash Total by Environmental Factors</t>
  </si>
  <si>
    <t>Total #</t>
  </si>
  <si>
    <t>Conditions</t>
  </si>
  <si>
    <t>Weather</t>
  </si>
  <si>
    <t>Road</t>
  </si>
  <si>
    <t>Manner</t>
  </si>
  <si>
    <t>of Impact</t>
  </si>
  <si>
    <t>Drivers Actions</t>
  </si>
  <si>
    <t>Intersecting Route:</t>
  </si>
  <si>
    <t>Study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</si>
</sst>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/d/yyyy;@"/>
    <numFmt numFmtId="165" formatCode="h:mm;@"/>
    <numFmt numFmtId="166" formatCode="0.0"/>
    <numFmt numFmtId="167" formatCode="0.0%"/>
    <numFmt numFmtId="168" formatCode="0.000"/>
    <numFmt numFmtId="169" formatCode="[$-409]h:mm\ AM/PM;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3" borderId="5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</cellStyleXfs>
  <cellXfs count="366">
    <xf numFmtId="0" fontId="0" fillId="0" borderId="0" xfId="0"/>
    <xf numFmtId="0" fontId="1" fillId="0" borderId="0" xfId="3"/>
    <xf numFmtId="14" fontId="1" fillId="0" borderId="0" xfId="3" applyNumberFormat="1"/>
    <xf numFmtId="18" fontId="1" fillId="0" borderId="0" xfId="3" applyNumberFormat="1"/>
    <xf numFmtId="6" fontId="1" fillId="0" borderId="0" xfId="3" applyNumberFormat="1"/>
    <xf numFmtId="22" fontId="1" fillId="0" borderId="0" xfId="3" applyNumberFormat="1"/>
    <xf numFmtId="49" fontId="5" fillId="2" borderId="6" xfId="2" applyNumberFormat="1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166" fontId="1" fillId="0" borderId="0" xfId="3" applyNumberFormat="1"/>
    <xf numFmtId="167" fontId="1" fillId="0" borderId="0" xfId="3" applyNumberFormat="1"/>
    <xf numFmtId="0" fontId="1" fillId="4" borderId="0" xfId="3" applyFill="1" applyAlignment="1">
      <alignment vertical="center"/>
    </xf>
    <xf numFmtId="0" fontId="6" fillId="0" borderId="0" xfId="3" applyFont="1"/>
    <xf numFmtId="14" fontId="6" fillId="0" borderId="0" xfId="3" applyNumberFormat="1" applyFont="1"/>
    <xf numFmtId="21" fontId="6" fillId="0" borderId="0" xfId="3" applyNumberFormat="1" applyFont="1"/>
    <xf numFmtId="0" fontId="1" fillId="4" borderId="0" xfId="3" applyFill="1"/>
    <xf numFmtId="0" fontId="1" fillId="0" borderId="0" xfId="3" applyAlignment="1">
      <alignment horizontal="center" vertical="center"/>
    </xf>
    <xf numFmtId="0" fontId="4" fillId="0" borderId="0" xfId="3" applyFont="1" applyAlignment="1">
      <alignment horizontal="center"/>
    </xf>
    <xf numFmtId="0" fontId="1" fillId="0" borderId="0" xfId="3" applyAlignment="1">
      <alignment wrapText="1"/>
    </xf>
    <xf numFmtId="168" fontId="6" fillId="0" borderId="0" xfId="2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1" fontId="4" fillId="0" borderId="12" xfId="3" applyNumberFormat="1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0" borderId="15" xfId="3" applyBorder="1"/>
    <xf numFmtId="49" fontId="1" fillId="0" borderId="15" xfId="3" applyNumberFormat="1" applyBorder="1" applyAlignment="1">
      <alignment horizontal="center" vertical="center"/>
    </xf>
    <xf numFmtId="1" fontId="1" fillId="0" borderId="16" xfId="3" applyNumberFormat="1" applyBorder="1" applyAlignment="1">
      <alignment horizontal="center" vertical="center"/>
    </xf>
    <xf numFmtId="49" fontId="1" fillId="0" borderId="16" xfId="3" applyNumberFormat="1" applyBorder="1" applyAlignment="1">
      <alignment horizontal="center" vertical="center"/>
    </xf>
    <xf numFmtId="2" fontId="1" fillId="0" borderId="16" xfId="3" applyNumberFormat="1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10" fontId="1" fillId="0" borderId="4" xfId="4" applyNumberFormat="1" applyFont="1" applyFill="1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4" borderId="0" xfId="3" applyFill="1" applyAlignment="1">
      <alignment horizontal="center"/>
    </xf>
    <xf numFmtId="0" fontId="1" fillId="0" borderId="18" xfId="3" applyBorder="1"/>
    <xf numFmtId="1" fontId="1" fillId="0" borderId="19" xfId="3" applyNumberFormat="1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4" fillId="0" borderId="14" xfId="3" applyFont="1" applyBorder="1"/>
    <xf numFmtId="0" fontId="1" fillId="0" borderId="14" xfId="3" applyBorder="1" applyAlignment="1">
      <alignment horizontal="center" vertical="center"/>
    </xf>
    <xf numFmtId="1" fontId="1" fillId="0" borderId="12" xfId="3" applyNumberFormat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1" fontId="1" fillId="0" borderId="0" xfId="3" applyNumberFormat="1"/>
    <xf numFmtId="0" fontId="4" fillId="0" borderId="14" xfId="3" applyFont="1" applyBorder="1" applyAlignment="1">
      <alignment horizontal="center"/>
    </xf>
    <xf numFmtId="1" fontId="4" fillId="0" borderId="14" xfId="3" applyNumberFormat="1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167" fontId="4" fillId="0" borderId="25" xfId="3" applyNumberFormat="1" applyFont="1" applyBorder="1" applyAlignment="1">
      <alignment horizontal="center" vertical="center" wrapText="1"/>
    </xf>
    <xf numFmtId="167" fontId="4" fillId="0" borderId="26" xfId="3" applyNumberFormat="1" applyFont="1" applyBorder="1" applyAlignment="1">
      <alignment horizontal="center" vertical="center" wrapText="1"/>
    </xf>
    <xf numFmtId="167" fontId="4" fillId="0" borderId="1" xfId="3" applyNumberFormat="1" applyFont="1" applyBorder="1" applyAlignment="1">
      <alignment horizontal="center"/>
    </xf>
    <xf numFmtId="0" fontId="1" fillId="0" borderId="27" xfId="3" applyBorder="1"/>
    <xf numFmtId="0" fontId="1" fillId="0" borderId="28" xfId="3" applyBorder="1" applyAlignment="1">
      <alignment horizontal="center"/>
    </xf>
    <xf numFmtId="1" fontId="1" fillId="0" borderId="28" xfId="3" applyNumberFormat="1" applyBorder="1" applyAlignment="1">
      <alignment horizontal="center"/>
    </xf>
    <xf numFmtId="0" fontId="1" fillId="0" borderId="27" xfId="3" applyBorder="1" applyAlignment="1">
      <alignment horizontal="center"/>
    </xf>
    <xf numFmtId="0" fontId="1" fillId="0" borderId="29" xfId="3" applyBorder="1" applyAlignment="1">
      <alignment horizontal="center"/>
    </xf>
    <xf numFmtId="167" fontId="1" fillId="0" borderId="4" xfId="4" applyNumberFormat="1" applyFont="1" applyFill="1" applyBorder="1" applyAlignment="1">
      <alignment horizontal="center" vertical="center"/>
    </xf>
    <xf numFmtId="0" fontId="1" fillId="4" borderId="0" xfId="3" applyFill="1" applyAlignment="1">
      <alignment horizontal="center" vertical="center"/>
    </xf>
    <xf numFmtId="0" fontId="1" fillId="0" borderId="30" xfId="3" applyBorder="1"/>
    <xf numFmtId="0" fontId="1" fillId="0" borderId="31" xfId="3" applyBorder="1" applyAlignment="1">
      <alignment horizontal="center"/>
    </xf>
    <xf numFmtId="1" fontId="1" fillId="0" borderId="31" xfId="3" applyNumberFormat="1" applyBorder="1" applyAlignment="1">
      <alignment horizontal="center"/>
    </xf>
    <xf numFmtId="0" fontId="1" fillId="0" borderId="3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32" xfId="3" applyBorder="1"/>
    <xf numFmtId="0" fontId="1" fillId="0" borderId="18" xfId="3" applyBorder="1" applyAlignment="1">
      <alignment horizontal="center"/>
    </xf>
    <xf numFmtId="1" fontId="1" fillId="0" borderId="18" xfId="3" applyNumberFormat="1" applyBorder="1" applyAlignment="1">
      <alignment horizontal="center"/>
    </xf>
    <xf numFmtId="0" fontId="1" fillId="0" borderId="33" xfId="3" applyBorder="1" applyAlignment="1">
      <alignment horizontal="center"/>
    </xf>
    <xf numFmtId="0" fontId="1" fillId="0" borderId="32" xfId="3" applyBorder="1" applyAlignment="1">
      <alignment horizontal="center"/>
    </xf>
    <xf numFmtId="0" fontId="1" fillId="0" borderId="21" xfId="3" applyBorder="1" applyAlignment="1">
      <alignment horizontal="center"/>
    </xf>
    <xf numFmtId="0" fontId="1" fillId="0" borderId="10" xfId="3" applyBorder="1"/>
    <xf numFmtId="0" fontId="1" fillId="0" borderId="14" xfId="3" applyBorder="1" applyAlignment="1">
      <alignment horizontal="center"/>
    </xf>
    <xf numFmtId="1" fontId="1" fillId="0" borderId="14" xfId="3" applyNumberFormat="1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4" fillId="0" borderId="13" xfId="3" applyFont="1" applyBorder="1"/>
    <xf numFmtId="167" fontId="1" fillId="0" borderId="32" xfId="3" applyNumberFormat="1" applyBorder="1"/>
    <xf numFmtId="167" fontId="1" fillId="0" borderId="21" xfId="3" applyNumberFormat="1" applyBorder="1"/>
    <xf numFmtId="1" fontId="4" fillId="0" borderId="12" xfId="3" applyNumberFormat="1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67" fontId="4" fillId="0" borderId="4" xfId="3" applyNumberFormat="1" applyFont="1" applyBorder="1" applyAlignment="1">
      <alignment horizontal="center" vertical="center" wrapText="1"/>
    </xf>
    <xf numFmtId="167" fontId="4" fillId="0" borderId="1" xfId="3" applyNumberFormat="1" applyFont="1" applyBorder="1" applyAlignment="1">
      <alignment horizontal="center" vertical="center" wrapText="1"/>
    </xf>
    <xf numFmtId="0" fontId="1" fillId="0" borderId="35" xfId="3" applyBorder="1"/>
    <xf numFmtId="0" fontId="1" fillId="0" borderId="15" xfId="3" applyBorder="1" applyAlignment="1">
      <alignment horizontal="center"/>
    </xf>
    <xf numFmtId="1" fontId="1" fillId="0" borderId="15" xfId="3" applyNumberFormat="1" applyBorder="1" applyAlignment="1">
      <alignment horizontal="center"/>
    </xf>
    <xf numFmtId="0" fontId="1" fillId="0" borderId="16" xfId="3" applyBorder="1" applyAlignment="1">
      <alignment horizontal="center"/>
    </xf>
    <xf numFmtId="0" fontId="4" fillId="0" borderId="0" xfId="3" applyFont="1"/>
    <xf numFmtId="0" fontId="1" fillId="0" borderId="36" xfId="3" applyBorder="1" applyAlignment="1">
      <alignment horizontal="center"/>
    </xf>
    <xf numFmtId="1" fontId="1" fillId="0" borderId="11" xfId="3" applyNumberFormat="1" applyBorder="1" applyAlignment="1">
      <alignment horizontal="center"/>
    </xf>
    <xf numFmtId="167" fontId="1" fillId="0" borderId="32" xfId="4" applyNumberFormat="1" applyFont="1" applyFill="1" applyBorder="1" applyAlignment="1">
      <alignment horizontal="center" vertical="center"/>
    </xf>
    <xf numFmtId="1" fontId="4" fillId="0" borderId="14" xfId="3" applyNumberFormat="1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1" fillId="0" borderId="28" xfId="3" applyBorder="1" applyAlignment="1">
      <alignment horizontal="center" vertical="center"/>
    </xf>
    <xf numFmtId="1" fontId="1" fillId="0" borderId="17" xfId="3" applyNumberFormat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31" xfId="3" applyBorder="1"/>
    <xf numFmtId="0" fontId="1" fillId="0" borderId="31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1" fontId="1" fillId="0" borderId="0" xfId="3" applyNumberFormat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40" xfId="3" applyBorder="1" applyAlignment="1">
      <alignment horizontal="center" vertical="center"/>
    </xf>
    <xf numFmtId="0" fontId="1" fillId="0" borderId="14" xfId="3" applyBorder="1"/>
    <xf numFmtId="1" fontId="1" fillId="0" borderId="41" xfId="3" applyNumberFormat="1" applyBorder="1" applyAlignment="1">
      <alignment horizontal="center" vertical="center"/>
    </xf>
    <xf numFmtId="0" fontId="1" fillId="0" borderId="41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67" fontId="1" fillId="0" borderId="21" xfId="4" applyNumberFormat="1" applyFont="1" applyFill="1" applyBorder="1" applyAlignment="1">
      <alignment horizontal="center" vertical="center"/>
    </xf>
    <xf numFmtId="1" fontId="1" fillId="0" borderId="15" xfId="3" applyNumberFormat="1" applyBorder="1" applyAlignment="1">
      <alignment horizontal="center" vertical="center"/>
    </xf>
    <xf numFmtId="0" fontId="1" fillId="0" borderId="25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1" fontId="1" fillId="0" borderId="14" xfId="3" applyNumberFormat="1" applyBorder="1" applyAlignment="1">
      <alignment horizontal="center" vertical="center"/>
    </xf>
    <xf numFmtId="0" fontId="1" fillId="0" borderId="15" xfId="3" applyBorder="1" applyAlignment="1">
      <alignment horizontal="left"/>
    </xf>
    <xf numFmtId="0" fontId="1" fillId="0" borderId="31" xfId="3" applyBorder="1" applyAlignment="1">
      <alignment horizontal="left"/>
    </xf>
    <xf numFmtId="0" fontId="1" fillId="0" borderId="20" xfId="3" applyBorder="1" applyAlignment="1">
      <alignment horizontal="left"/>
    </xf>
    <xf numFmtId="1" fontId="1" fillId="0" borderId="13" xfId="3" applyNumberFormat="1" applyBorder="1" applyAlignment="1">
      <alignment horizontal="center" vertical="center"/>
    </xf>
    <xf numFmtId="1" fontId="1" fillId="0" borderId="6" xfId="3" applyNumberFormat="1" applyBorder="1" applyAlignment="1">
      <alignment horizontal="center" vertical="center"/>
    </xf>
    <xf numFmtId="0" fontId="4" fillId="0" borderId="0" xfId="3" applyFont="1" applyAlignment="1">
      <alignment horizontal="left"/>
    </xf>
    <xf numFmtId="1" fontId="4" fillId="0" borderId="0" xfId="3" applyNumberFormat="1" applyFont="1" applyAlignment="1">
      <alignment horizontal="left"/>
    </xf>
    <xf numFmtId="167" fontId="1" fillId="0" borderId="0" xfId="3" applyNumberFormat="1" applyAlignment="1">
      <alignment horizontal="center"/>
    </xf>
    <xf numFmtId="0" fontId="1" fillId="0" borderId="0" xfId="3" applyAlignment="1">
      <alignment horizontal="left"/>
    </xf>
    <xf numFmtId="0" fontId="1" fillId="0" borderId="0" xfId="3" applyAlignment="1">
      <alignment horizontal="center"/>
    </xf>
    <xf numFmtId="1" fontId="1" fillId="0" borderId="0" xfId="3" applyNumberFormat="1" applyAlignment="1">
      <alignment horizontal="center"/>
    </xf>
    <xf numFmtId="0" fontId="1" fillId="0" borderId="1" xfId="3" applyBorder="1"/>
    <xf numFmtId="0" fontId="1" fillId="0" borderId="2" xfId="3" applyBorder="1"/>
    <xf numFmtId="0" fontId="4" fillId="0" borderId="11" xfId="3" applyFont="1" applyBorder="1" applyAlignment="1">
      <alignment horizontal="center" vertical="center"/>
    </xf>
    <xf numFmtId="165" fontId="1" fillId="0" borderId="15" xfId="3" applyNumberFormat="1" applyBorder="1" applyAlignment="1">
      <alignment horizontal="left"/>
    </xf>
    <xf numFmtId="1" fontId="1" fillId="0" borderId="1" xfId="3" applyNumberFormat="1" applyBorder="1" applyAlignment="1">
      <alignment horizontal="center" vertical="center"/>
    </xf>
    <xf numFmtId="1" fontId="1" fillId="0" borderId="2" xfId="3" applyNumberFormat="1" applyBorder="1"/>
    <xf numFmtId="165" fontId="1" fillId="0" borderId="31" xfId="3" applyNumberFormat="1" applyBorder="1" applyAlignment="1">
      <alignment horizontal="left"/>
    </xf>
    <xf numFmtId="167" fontId="4" fillId="0" borderId="0" xfId="3" applyNumberFormat="1" applyFont="1" applyAlignment="1">
      <alignment vertical="center" wrapText="1"/>
    </xf>
    <xf numFmtId="0" fontId="4" fillId="0" borderId="43" xfId="3" applyFont="1" applyBorder="1" applyAlignment="1">
      <alignment vertical="center"/>
    </xf>
    <xf numFmtId="0" fontId="4" fillId="0" borderId="44" xfId="3" applyFont="1" applyBorder="1" applyAlignment="1">
      <alignment horizontal="center" vertical="center"/>
    </xf>
    <xf numFmtId="1" fontId="4" fillId="0" borderId="0" xfId="3" applyNumberFormat="1" applyFont="1" applyAlignment="1">
      <alignment vertical="center" wrapText="1"/>
    </xf>
    <xf numFmtId="167" fontId="4" fillId="0" borderId="0" xfId="3" applyNumberFormat="1" applyFont="1" applyAlignment="1">
      <alignment horizontal="center" vertical="center" wrapText="1"/>
    </xf>
    <xf numFmtId="0" fontId="1" fillId="0" borderId="45" xfId="3" applyBorder="1"/>
    <xf numFmtId="0" fontId="1" fillId="0" borderId="46" xfId="3" applyBorder="1" applyAlignment="1">
      <alignment horizontal="center" vertical="center"/>
    </xf>
    <xf numFmtId="1" fontId="1" fillId="0" borderId="42" xfId="4" applyNumberFormat="1" applyFont="1" applyFill="1" applyBorder="1" applyAlignment="1">
      <alignment horizontal="center" vertical="center"/>
    </xf>
    <xf numFmtId="0" fontId="1" fillId="0" borderId="0" xfId="3" applyAlignment="1">
      <alignment horizontal="left" vertical="center"/>
    </xf>
    <xf numFmtId="9" fontId="1" fillId="0" borderId="0" xfId="3" applyNumberFormat="1" applyAlignment="1">
      <alignment horizontal="left" vertical="center"/>
    </xf>
    <xf numFmtId="167" fontId="1" fillId="0" borderId="0" xfId="4" applyNumberFormat="1" applyFont="1" applyFill="1" applyBorder="1" applyAlignment="1">
      <alignment horizontal="center" vertical="center"/>
    </xf>
    <xf numFmtId="49" fontId="1" fillId="0" borderId="0" xfId="3" applyNumberFormat="1" applyAlignment="1">
      <alignment horizontal="center" vertical="center"/>
    </xf>
    <xf numFmtId="0" fontId="1" fillId="0" borderId="47" xfId="3" applyBorder="1"/>
    <xf numFmtId="0" fontId="1" fillId="0" borderId="48" xfId="3" applyBorder="1" applyAlignment="1">
      <alignment horizontal="center" vertical="center"/>
    </xf>
    <xf numFmtId="1" fontId="1" fillId="0" borderId="38" xfId="4" applyNumberFormat="1" applyFont="1" applyFill="1" applyBorder="1" applyAlignment="1">
      <alignment horizontal="center" vertical="center"/>
    </xf>
    <xf numFmtId="0" fontId="1" fillId="0" borderId="49" xfId="3" applyBorder="1"/>
    <xf numFmtId="0" fontId="1" fillId="0" borderId="50" xfId="3" applyBorder="1" applyAlignment="1">
      <alignment horizontal="center" vertical="center"/>
    </xf>
    <xf numFmtId="1" fontId="1" fillId="0" borderId="51" xfId="4" applyNumberFormat="1" applyFont="1" applyFill="1" applyBorder="1" applyAlignment="1">
      <alignment horizontal="center" vertical="center"/>
    </xf>
    <xf numFmtId="0" fontId="1" fillId="0" borderId="52" xfId="3" applyBorder="1"/>
    <xf numFmtId="0" fontId="1" fillId="0" borderId="53" xfId="3" applyBorder="1" applyAlignment="1">
      <alignment horizontal="center" vertical="center"/>
    </xf>
    <xf numFmtId="1" fontId="1" fillId="0" borderId="39" xfId="4" applyNumberFormat="1" applyFont="1" applyFill="1" applyBorder="1" applyAlignment="1">
      <alignment horizontal="center" vertical="center"/>
    </xf>
    <xf numFmtId="0" fontId="1" fillId="0" borderId="0" xfId="3" applyAlignment="1">
      <alignment vertical="center"/>
    </xf>
    <xf numFmtId="1" fontId="1" fillId="0" borderId="0" xfId="3" applyNumberFormat="1" applyAlignment="1">
      <alignment vertical="center"/>
    </xf>
    <xf numFmtId="0" fontId="1" fillId="0" borderId="11" xfId="3" applyBorder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0" fontId="1" fillId="0" borderId="28" xfId="3" applyBorder="1"/>
    <xf numFmtId="0" fontId="1" fillId="0" borderId="35" xfId="3" applyBorder="1" applyAlignment="1">
      <alignment horizontal="center" vertical="center"/>
    </xf>
    <xf numFmtId="0" fontId="1" fillId="0" borderId="36" xfId="3" applyBorder="1"/>
    <xf numFmtId="1" fontId="1" fillId="0" borderId="20" xfId="3" applyNumberForma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1" fontId="4" fillId="0" borderId="22" xfId="3" applyNumberFormat="1" applyFont="1" applyBorder="1" applyAlignment="1">
      <alignment horizontal="center" vertical="center"/>
    </xf>
    <xf numFmtId="1" fontId="1" fillId="0" borderId="28" xfId="3" applyNumberForma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" fontId="4" fillId="0" borderId="8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wrapText="1"/>
    </xf>
    <xf numFmtId="0" fontId="1" fillId="0" borderId="8" xfId="3" applyBorder="1" applyAlignment="1">
      <alignment horizontal="center" vertical="center"/>
    </xf>
    <xf numFmtId="49" fontId="8" fillId="0" borderId="0" xfId="3" applyNumberFormat="1" applyFont="1" applyAlignment="1">
      <alignment horizontal="left" vertical="center" wrapText="1"/>
    </xf>
    <xf numFmtId="49" fontId="7" fillId="0" borderId="0" xfId="3" applyNumberFormat="1" applyFont="1" applyAlignment="1">
      <alignment horizontal="left" vertical="center" wrapText="1"/>
    </xf>
    <xf numFmtId="49" fontId="8" fillId="0" borderId="15" xfId="3" applyNumberFormat="1" applyFont="1" applyBorder="1" applyAlignment="1">
      <alignment horizontal="left" vertical="center"/>
    </xf>
    <xf numFmtId="49" fontId="8" fillId="0" borderId="2" xfId="3" applyNumberFormat="1" applyFont="1" applyBorder="1" applyAlignment="1">
      <alignment horizontal="center" vertical="center" wrapText="1"/>
    </xf>
    <xf numFmtId="49" fontId="8" fillId="0" borderId="31" xfId="3" applyNumberFormat="1" applyFont="1" applyBorder="1" applyAlignment="1">
      <alignment horizontal="left" vertical="center"/>
    </xf>
    <xf numFmtId="49" fontId="8" fillId="0" borderId="18" xfId="3" applyNumberFormat="1" applyFont="1" applyBorder="1" applyAlignment="1">
      <alignment horizontal="left" vertical="center"/>
    </xf>
    <xf numFmtId="49" fontId="8" fillId="0" borderId="10" xfId="3" applyNumberFormat="1" applyFont="1" applyBorder="1" applyAlignment="1">
      <alignment horizontal="left" vertical="center"/>
    </xf>
    <xf numFmtId="0" fontId="1" fillId="0" borderId="6" xfId="3" applyBorder="1" applyAlignment="1">
      <alignment vertical="center"/>
    </xf>
    <xf numFmtId="0" fontId="1" fillId="0" borderId="8" xfId="3" applyBorder="1" applyAlignment="1">
      <alignment vertical="center"/>
    </xf>
    <xf numFmtId="1" fontId="1" fillId="0" borderId="4" xfId="3" applyNumberFormat="1" applyBorder="1" applyAlignment="1">
      <alignment vertical="center"/>
    </xf>
    <xf numFmtId="0" fontId="1" fillId="0" borderId="54" xfId="3" applyBorder="1" applyAlignment="1">
      <alignment horizontal="center" vertical="center" wrapText="1"/>
    </xf>
    <xf numFmtId="0" fontId="1" fillId="0" borderId="0" xfId="3" applyAlignment="1">
      <alignment horizontal="center" wrapText="1"/>
    </xf>
    <xf numFmtId="0" fontId="1" fillId="0" borderId="55" xfId="3" applyBorder="1"/>
    <xf numFmtId="0" fontId="1" fillId="0" borderId="48" xfId="3" applyBorder="1"/>
    <xf numFmtId="9" fontId="1" fillId="0" borderId="4" xfId="3" applyNumberFormat="1" applyBorder="1"/>
    <xf numFmtId="9" fontId="1" fillId="0" borderId="54" xfId="3" applyNumberFormat="1" applyBorder="1" applyAlignment="1">
      <alignment vertical="center"/>
    </xf>
    <xf numFmtId="0" fontId="4" fillId="0" borderId="0" xfId="3" applyFont="1" applyAlignment="1">
      <alignment horizontal="center" textRotation="90" wrapText="1"/>
    </xf>
    <xf numFmtId="0" fontId="1" fillId="0" borderId="56" xfId="3" applyBorder="1"/>
    <xf numFmtId="0" fontId="1" fillId="0" borderId="57" xfId="3" applyBorder="1"/>
    <xf numFmtId="0" fontId="1" fillId="0" borderId="58" xfId="3" applyBorder="1"/>
    <xf numFmtId="0" fontId="1" fillId="0" borderId="8" xfId="3" applyBorder="1"/>
    <xf numFmtId="1" fontId="4" fillId="0" borderId="0" xfId="3" applyNumberFormat="1" applyFont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4" fillId="0" borderId="41" xfId="3" applyFont="1" applyBorder="1" applyAlignment="1">
      <alignment horizontal="center" vertical="center" wrapText="1"/>
    </xf>
    <xf numFmtId="0" fontId="4" fillId="0" borderId="62" xfId="3" applyFont="1" applyBorder="1" applyAlignment="1">
      <alignment horizontal="center" vertical="center" wrapText="1"/>
    </xf>
    <xf numFmtId="1" fontId="4" fillId="0" borderId="43" xfId="3" applyNumberFormat="1" applyFont="1" applyBorder="1" applyAlignment="1">
      <alignment horizontal="center" vertical="center"/>
    </xf>
    <xf numFmtId="1" fontId="4" fillId="0" borderId="63" xfId="3" applyNumberFormat="1" applyFont="1" applyBorder="1" applyAlignment="1">
      <alignment horizontal="center" vertical="center"/>
    </xf>
    <xf numFmtId="1" fontId="4" fillId="0" borderId="44" xfId="3" applyNumberFormat="1" applyFont="1" applyBorder="1" applyAlignment="1">
      <alignment horizontal="center" vertical="center"/>
    </xf>
    <xf numFmtId="1" fontId="4" fillId="0" borderId="44" xfId="3" applyNumberFormat="1" applyFont="1" applyBorder="1" applyAlignment="1">
      <alignment horizontal="center" vertical="center" wrapText="1"/>
    </xf>
    <xf numFmtId="1" fontId="1" fillId="0" borderId="29" xfId="3" applyNumberFormat="1" applyBorder="1" applyAlignment="1">
      <alignment horizontal="center" vertical="center"/>
    </xf>
    <xf numFmtId="1" fontId="1" fillId="0" borderId="42" xfId="3" applyNumberFormat="1" applyBorder="1" applyAlignment="1">
      <alignment horizontal="center" vertical="center"/>
    </xf>
    <xf numFmtId="1" fontId="1" fillId="0" borderId="27" xfId="3" applyNumberFormat="1" applyBorder="1" applyAlignment="1">
      <alignment horizontal="center" vertical="center"/>
    </xf>
    <xf numFmtId="1" fontId="1" fillId="0" borderId="31" xfId="3" applyNumberFormat="1" applyBorder="1" applyAlignment="1">
      <alignment horizontal="center" vertical="center"/>
    </xf>
    <xf numFmtId="1" fontId="1" fillId="0" borderId="3" xfId="3" applyNumberFormat="1" applyBorder="1" applyAlignment="1">
      <alignment horizontal="center" vertical="center"/>
    </xf>
    <xf numFmtId="1" fontId="1" fillId="0" borderId="38" xfId="3" applyNumberFormat="1" applyBorder="1" applyAlignment="1">
      <alignment horizontal="center" vertical="center"/>
    </xf>
    <xf numFmtId="1" fontId="1" fillId="0" borderId="30" xfId="3" applyNumberFormat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1" fontId="1" fillId="0" borderId="64" xfId="3" applyNumberFormat="1" applyBorder="1" applyAlignment="1">
      <alignment horizontal="center" vertical="center"/>
    </xf>
    <xf numFmtId="1" fontId="1" fillId="0" borderId="33" xfId="3" applyNumberFormat="1" applyBorder="1" applyAlignment="1">
      <alignment horizontal="center" vertical="center"/>
    </xf>
    <xf numFmtId="1" fontId="1" fillId="0" borderId="39" xfId="3" applyNumberFormat="1" applyBorder="1" applyAlignment="1">
      <alignment horizontal="center" vertical="center"/>
    </xf>
    <xf numFmtId="0" fontId="1" fillId="0" borderId="35" xfId="3" applyBorder="1" applyAlignment="1">
      <alignment horizontal="left"/>
    </xf>
    <xf numFmtId="0" fontId="1" fillId="0" borderId="29" xfId="3" applyBorder="1" applyAlignment="1">
      <alignment horizontal="center" vertical="center"/>
    </xf>
    <xf numFmtId="0" fontId="1" fillId="0" borderId="30" xfId="3" applyBorder="1" applyAlignment="1">
      <alignment horizontal="left"/>
    </xf>
    <xf numFmtId="0" fontId="1" fillId="0" borderId="3" xfId="3" applyBorder="1" applyAlignment="1">
      <alignment horizontal="center" vertical="center"/>
    </xf>
    <xf numFmtId="1" fontId="1" fillId="0" borderId="35" xfId="3" applyNumberFormat="1" applyBorder="1" applyAlignment="1">
      <alignment horizontal="center" vertical="center"/>
    </xf>
    <xf numFmtId="0" fontId="1" fillId="0" borderId="30" xfId="3" applyBorder="1" applyAlignment="1">
      <alignment horizontal="left" vertical="center"/>
    </xf>
    <xf numFmtId="1" fontId="1" fillId="0" borderId="21" xfId="3" applyNumberFormat="1" applyBorder="1" applyAlignment="1">
      <alignment horizontal="center" vertical="center"/>
    </xf>
    <xf numFmtId="1" fontId="1" fillId="0" borderId="18" xfId="3" applyNumberFormat="1" applyBorder="1" applyAlignment="1">
      <alignment horizontal="center" vertical="center"/>
    </xf>
    <xf numFmtId="1" fontId="1" fillId="0" borderId="32" xfId="3" applyNumberFormat="1" applyBorder="1" applyAlignment="1">
      <alignment horizontal="center" vertical="center"/>
    </xf>
    <xf numFmtId="0" fontId="1" fillId="0" borderId="32" xfId="3" applyBorder="1" applyAlignment="1">
      <alignment horizontal="left"/>
    </xf>
    <xf numFmtId="0" fontId="1" fillId="0" borderId="27" xfId="3" applyBorder="1" applyAlignment="1">
      <alignment horizontal="left"/>
    </xf>
    <xf numFmtId="0" fontId="1" fillId="0" borderId="33" xfId="3" applyBorder="1" applyAlignment="1">
      <alignment horizontal="left"/>
    </xf>
    <xf numFmtId="0" fontId="1" fillId="0" borderId="23" xfId="3" applyBorder="1" applyAlignment="1">
      <alignment vertical="center"/>
    </xf>
    <xf numFmtId="0" fontId="1" fillId="0" borderId="52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1" fontId="1" fillId="0" borderId="0" xfId="3" applyNumberFormat="1" applyAlignment="1">
      <alignment horizontal="center" vertical="center" wrapText="1"/>
    </xf>
    <xf numFmtId="169" fontId="1" fillId="0" borderId="0" xfId="3" applyNumberFormat="1" applyAlignment="1">
      <alignment wrapText="1"/>
    </xf>
    <xf numFmtId="21" fontId="1" fillId="0" borderId="0" xfId="3" applyNumberFormat="1"/>
    <xf numFmtId="49" fontId="1" fillId="0" borderId="14" xfId="3" applyNumberFormat="1" applyBorder="1" applyAlignment="1">
      <alignment horizontal="center" vertical="center"/>
    </xf>
    <xf numFmtId="0" fontId="11" fillId="0" borderId="0" xfId="5" applyFont="1"/>
    <xf numFmtId="0" fontId="10" fillId="0" borderId="0" xfId="5"/>
    <xf numFmtId="14" fontId="10" fillId="0" borderId="0" xfId="5" applyNumberFormat="1"/>
    <xf numFmtId="20" fontId="10" fillId="0" borderId="0" xfId="5" applyNumberFormat="1" applyAlignment="1">
      <alignment horizontal="right"/>
    </xf>
    <xf numFmtId="0" fontId="10" fillId="0" borderId="0" xfId="5" applyAlignment="1">
      <alignment horizontal="right"/>
    </xf>
    <xf numFmtId="20" fontId="10" fillId="0" borderId="0" xfId="5" applyNumberFormat="1"/>
    <xf numFmtId="1" fontId="10" fillId="0" borderId="0" xfId="5" applyNumberFormat="1" applyAlignment="1">
      <alignment horizontal="right"/>
    </xf>
    <xf numFmtId="1" fontId="10" fillId="0" borderId="0" xfId="5" applyNumberFormat="1"/>
    <xf numFmtId="0" fontId="10" fillId="0" borderId="0" xfId="5" applyAlignment="1">
      <alignment horizontal="left"/>
    </xf>
    <xf numFmtId="165" fontId="10" fillId="0" borderId="0" xfId="5" applyNumberFormat="1"/>
    <xf numFmtId="0" fontId="10" fillId="0" borderId="0" xfId="5" applyAlignment="1">
      <alignment wrapText="1"/>
    </xf>
    <xf numFmtId="1" fontId="1" fillId="0" borderId="37" xfId="3" applyNumberForma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1" fontId="4" fillId="0" borderId="9" xfId="3" applyNumberFormat="1" applyFont="1" applyBorder="1" applyAlignment="1">
      <alignment horizontal="center" vertical="center" wrapText="1"/>
    </xf>
    <xf numFmtId="1" fontId="4" fillId="0" borderId="36" xfId="3" applyNumberFormat="1" applyFont="1" applyBorder="1" applyAlignment="1">
      <alignment horizontal="center" vertical="center" wrapText="1"/>
    </xf>
    <xf numFmtId="1" fontId="4" fillId="0" borderId="23" xfId="3" applyNumberFormat="1" applyFont="1" applyBorder="1" applyAlignment="1">
      <alignment horizontal="center" vertical="center"/>
    </xf>
    <xf numFmtId="1" fontId="4" fillId="0" borderId="41" xfId="3" applyNumberFormat="1" applyFont="1" applyBorder="1" applyAlignment="1">
      <alignment horizontal="center" vertical="center"/>
    </xf>
    <xf numFmtId="1" fontId="4" fillId="0" borderId="60" xfId="3" applyNumberFormat="1" applyFont="1" applyBorder="1" applyAlignment="1">
      <alignment horizontal="center" vertical="center"/>
    </xf>
    <xf numFmtId="1" fontId="1" fillId="0" borderId="0" xfId="3" applyNumberFormat="1" applyAlignment="1">
      <alignment horizontal="center" vertical="center"/>
    </xf>
    <xf numFmtId="0" fontId="1" fillId="0" borderId="41" xfId="3" applyBorder="1" applyAlignment="1">
      <alignment horizontal="center"/>
    </xf>
    <xf numFmtId="1" fontId="4" fillId="0" borderId="23" xfId="3" applyNumberFormat="1" applyFont="1" applyBorder="1" applyAlignment="1">
      <alignment horizontal="center" vertical="center" wrapText="1"/>
    </xf>
    <xf numFmtId="1" fontId="4" fillId="0" borderId="60" xfId="3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/>
    </xf>
    <xf numFmtId="0" fontId="4" fillId="0" borderId="13" xfId="3" applyFont="1" applyBorder="1" applyAlignment="1">
      <alignment horizontal="left" vertical="center"/>
    </xf>
    <xf numFmtId="0" fontId="4" fillId="0" borderId="10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4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left" vertical="center"/>
    </xf>
    <xf numFmtId="0" fontId="4" fillId="0" borderId="24" xfId="3" applyFont="1" applyBorder="1" applyAlignment="1">
      <alignment horizontal="left" vertical="center"/>
    </xf>
    <xf numFmtId="167" fontId="4" fillId="0" borderId="4" xfId="3" applyNumberFormat="1" applyFont="1" applyBorder="1" applyAlignment="1">
      <alignment horizontal="center" vertical="center" wrapText="1"/>
    </xf>
    <xf numFmtId="167" fontId="4" fillId="0" borderId="1" xfId="3" applyNumberFormat="1" applyFont="1" applyBorder="1" applyAlignment="1">
      <alignment horizontal="center" vertical="center" wrapText="1"/>
    </xf>
    <xf numFmtId="0" fontId="1" fillId="0" borderId="14" xfId="3" applyBorder="1" applyAlignment="1">
      <alignment horizontal="center"/>
    </xf>
    <xf numFmtId="0" fontId="4" fillId="0" borderId="34" xfId="3" applyFont="1" applyBorder="1" applyAlignment="1">
      <alignment horizontal="left" vertical="center"/>
    </xf>
    <xf numFmtId="0" fontId="4" fillId="0" borderId="23" xfId="3" applyFont="1" applyBorder="1" applyAlignment="1">
      <alignment horizontal="center"/>
    </xf>
    <xf numFmtId="0" fontId="1" fillId="0" borderId="34" xfId="3" applyBorder="1" applyAlignment="1">
      <alignment horizontal="center"/>
    </xf>
    <xf numFmtId="0" fontId="1" fillId="0" borderId="37" xfId="3" applyBorder="1" applyAlignment="1">
      <alignment horizontal="center"/>
    </xf>
    <xf numFmtId="0" fontId="1" fillId="0" borderId="19" xfId="3" applyBorder="1" applyAlignment="1">
      <alignment horizontal="center"/>
    </xf>
    <xf numFmtId="0" fontId="1" fillId="0" borderId="10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34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0" fontId="1" fillId="0" borderId="30" xfId="3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49" fontId="9" fillId="0" borderId="0" xfId="3" applyNumberFormat="1" applyFont="1" applyAlignment="1">
      <alignment horizontal="left" vertical="center" wrapText="1"/>
    </xf>
    <xf numFmtId="0" fontId="4" fillId="0" borderId="0" xfId="3" applyFont="1" applyAlignment="1">
      <alignment horizontal="center"/>
    </xf>
    <xf numFmtId="0" fontId="4" fillId="0" borderId="45" xfId="3" applyFont="1" applyBorder="1" applyAlignment="1">
      <alignment horizontal="left" vertical="center"/>
    </xf>
    <xf numFmtId="0" fontId="4" fillId="0" borderId="59" xfId="3" applyFont="1" applyBorder="1" applyAlignment="1">
      <alignment horizontal="left" vertical="center"/>
    </xf>
    <xf numFmtId="0" fontId="4" fillId="0" borderId="57" xfId="3" applyFont="1" applyBorder="1" applyAlignment="1">
      <alignment horizontal="left" vertical="center"/>
    </xf>
    <xf numFmtId="0" fontId="4" fillId="0" borderId="61" xfId="3" applyFont="1" applyBorder="1" applyAlignment="1">
      <alignment horizontal="left" vertical="center"/>
    </xf>
    <xf numFmtId="0" fontId="1" fillId="0" borderId="27" xfId="3" applyBorder="1" applyAlignment="1">
      <alignment horizontal="left" vertical="center"/>
    </xf>
    <xf numFmtId="0" fontId="1" fillId="0" borderId="29" xfId="3" applyBorder="1" applyAlignment="1">
      <alignment horizontal="left" vertical="center"/>
    </xf>
    <xf numFmtId="0" fontId="1" fillId="0" borderId="33" xfId="3" applyBorder="1" applyAlignment="1">
      <alignment horizontal="left" vertical="center"/>
    </xf>
    <xf numFmtId="0" fontId="1" fillId="0" borderId="64" xfId="3" applyBorder="1" applyAlignment="1">
      <alignment horizontal="left" vertical="center"/>
    </xf>
    <xf numFmtId="0" fontId="4" fillId="5" borderId="23" xfId="3" applyFont="1" applyFill="1" applyBorder="1" applyAlignment="1">
      <alignment horizontal="center" vertical="center" textRotation="90" wrapText="1"/>
    </xf>
    <xf numFmtId="0" fontId="4" fillId="5" borderId="24" xfId="3" applyFont="1" applyFill="1" applyBorder="1" applyAlignment="1">
      <alignment horizontal="center" vertical="center" textRotation="90" wrapText="1"/>
    </xf>
    <xf numFmtId="0" fontId="4" fillId="5" borderId="34" xfId="3" applyFont="1" applyFill="1" applyBorder="1" applyAlignment="1">
      <alignment horizontal="center" vertical="center" textRotation="90" wrapText="1"/>
    </xf>
    <xf numFmtId="0" fontId="4" fillId="5" borderId="9" xfId="3" applyFont="1" applyFill="1" applyBorder="1" applyAlignment="1">
      <alignment horizontal="center" vertical="center" textRotation="90" wrapText="1"/>
    </xf>
    <xf numFmtId="0" fontId="4" fillId="5" borderId="36" xfId="3" applyFont="1" applyFill="1" applyBorder="1" applyAlignment="1">
      <alignment horizontal="center" vertical="center" textRotation="90" wrapText="1"/>
    </xf>
    <xf numFmtId="0" fontId="4" fillId="5" borderId="13" xfId="3" applyFont="1" applyFill="1" applyBorder="1" applyAlignment="1">
      <alignment horizontal="center" vertical="center" textRotation="90" wrapText="1"/>
    </xf>
    <xf numFmtId="0" fontId="1" fillId="0" borderId="6" xfId="3" applyBorder="1" applyAlignment="1">
      <alignment horizontal="left"/>
    </xf>
    <xf numFmtId="0" fontId="1" fillId="0" borderId="8" xfId="3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top"/>
    </xf>
    <xf numFmtId="0" fontId="14" fillId="0" borderId="0" xfId="0" applyFont="1" applyAlignment="1">
      <alignment horizontal="centerContinuous" vertical="top"/>
    </xf>
    <xf numFmtId="0" fontId="5" fillId="0" borderId="0" xfId="0" applyFont="1" applyAlignment="1">
      <alignment horizontal="right" vertical="top"/>
    </xf>
    <xf numFmtId="0" fontId="16" fillId="0" borderId="63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 vertical="center" wrapText="1"/>
    </xf>
    <xf numFmtId="1" fontId="16" fillId="0" borderId="26" xfId="0" applyNumberFormat="1" applyFont="1" applyBorder="1" applyAlignment="1">
      <alignment horizontal="center" vertical="center" wrapText="1"/>
    </xf>
    <xf numFmtId="164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9" fontId="16" fillId="0" borderId="26" xfId="0" applyNumberFormat="1" applyFont="1" applyBorder="1" applyAlignment="1">
      <alignment horizontal="center" vertical="center" wrapText="1"/>
    </xf>
    <xf numFmtId="1" fontId="16" fillId="0" borderId="57" xfId="0" applyNumberFormat="1" applyFont="1" applyBorder="1" applyAlignment="1">
      <alignment horizontal="center" vertical="center" wrapText="1"/>
    </xf>
    <xf numFmtId="1" fontId="16" fillId="0" borderId="67" xfId="0" applyNumberFormat="1" applyFont="1" applyBorder="1" applyAlignment="1">
      <alignment horizontal="center" vertical="center" wrapText="1"/>
    </xf>
    <xf numFmtId="164" fontId="16" fillId="0" borderId="67" xfId="0" applyNumberFormat="1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169" fontId="16" fillId="0" borderId="67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wrapText="1"/>
    </xf>
    <xf numFmtId="14" fontId="16" fillId="0" borderId="0" xfId="0" applyNumberFormat="1" applyFont="1" applyAlignment="1">
      <alignment horizontal="left" vertical="center" indent="1"/>
    </xf>
    <xf numFmtId="9" fontId="16" fillId="0" borderId="57" xfId="1" applyFont="1" applyBorder="1" applyAlignment="1">
      <alignment horizontal="center" vertical="center"/>
    </xf>
    <xf numFmtId="9" fontId="16" fillId="0" borderId="67" xfId="1" applyFont="1" applyBorder="1" applyAlignment="1">
      <alignment horizontal="center" vertical="center"/>
    </xf>
    <xf numFmtId="9" fontId="16" fillId="0" borderId="58" xfId="1" applyFont="1" applyBorder="1" applyAlignment="1">
      <alignment horizontal="center" vertical="center"/>
    </xf>
    <xf numFmtId="0" fontId="17" fillId="0" borderId="27" xfId="0" applyFont="1" applyBorder="1" applyAlignment="1">
      <alignment horizontal="centerContinuous"/>
    </xf>
    <xf numFmtId="0" fontId="17" fillId="0" borderId="29" xfId="0" applyFont="1" applyBorder="1" applyAlignment="1">
      <alignment horizontal="centerContinuous"/>
    </xf>
    <xf numFmtId="0" fontId="17" fillId="0" borderId="42" xfId="0" applyFont="1" applyBorder="1" applyAlignment="1">
      <alignment horizontal="centerContinuous"/>
    </xf>
    <xf numFmtId="0" fontId="17" fillId="0" borderId="45" xfId="0" applyFont="1" applyBorder="1" applyAlignment="1">
      <alignment horizontal="centerContinuous"/>
    </xf>
    <xf numFmtId="0" fontId="17" fillId="0" borderId="66" xfId="0" applyFont="1" applyBorder="1" applyAlignment="1">
      <alignment horizontal="centerContinuous"/>
    </xf>
    <xf numFmtId="0" fontId="17" fillId="0" borderId="46" xfId="0" applyFont="1" applyBorder="1" applyAlignment="1">
      <alignment horizontal="centerContinuous"/>
    </xf>
    <xf numFmtId="0" fontId="16" fillId="0" borderId="5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16" fillId="0" borderId="4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 indent="1"/>
    </xf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5" fillId="0" borderId="66" xfId="0" applyFont="1" applyBorder="1" applyAlignment="1">
      <alignment horizontal="centerContinuous"/>
    </xf>
    <xf numFmtId="0" fontId="5" fillId="0" borderId="4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 wrapText="1"/>
    </xf>
    <xf numFmtId="1" fontId="16" fillId="0" borderId="69" xfId="0" applyNumberFormat="1" applyFont="1" applyBorder="1" applyAlignment="1">
      <alignment horizontal="center" vertical="center" wrapText="1"/>
    </xf>
    <xf numFmtId="164" fontId="16" fillId="0" borderId="69" xfId="0" applyNumberFormat="1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169" fontId="16" fillId="0" borderId="6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</cellXfs>
  <cellStyles count="6">
    <cellStyle name="Check Cell" xfId="2" builtinId="23"/>
    <cellStyle name="Normal" xfId="0" builtinId="0"/>
    <cellStyle name="Normal 2" xfId="3" xr:uid="{C2366C0E-C9F5-4863-B247-D917DF1EFCEE}"/>
    <cellStyle name="Normal 4" xfId="5" xr:uid="{9A613549-0F3F-467B-9D72-F8F7E3F2F436}"/>
    <cellStyle name="Percent" xfId="1" builtinId="5"/>
    <cellStyle name="Percent 2" xfId="4" xr:uid="{0D2E2C65-18C7-4459-A830-59C348F0EF36}"/>
  </cellStyles>
  <dxfs count="9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5E-4FED-8A59-23AB6164EF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5E-4FED-8A59-23AB6164EF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5E-4FED-8A59-23AB6164EF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05E-4FED-8A59-23AB6164EF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05E-4FED-8A59-23AB6164EF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05E-4FED-8A59-23AB6164EFF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05E-4FED-8A59-23AB6164EFF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05E-4FED-8A59-23AB6164EFF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05E-4FED-8A59-23AB6164EFF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05E-4FED-8A59-23AB6164EFF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- 69-SR 869'!$EB$4:$EK$4</c:f>
              <c:strCache>
                <c:ptCount val="10"/>
                <c:pt idx="0">
                  <c:v>15-15.1</c:v>
                </c:pt>
                <c:pt idx="1">
                  <c:v>15.1-15.2</c:v>
                </c:pt>
                <c:pt idx="2">
                  <c:v>15.2-15.3</c:v>
                </c:pt>
                <c:pt idx="3">
                  <c:v>15.3-15.4</c:v>
                </c:pt>
                <c:pt idx="4">
                  <c:v>15.4-15.5</c:v>
                </c:pt>
                <c:pt idx="5">
                  <c:v>15.5-15.6</c:v>
                </c:pt>
                <c:pt idx="6">
                  <c:v>15.6-15.7</c:v>
                </c:pt>
                <c:pt idx="7">
                  <c:v>15.7-15.8</c:v>
                </c:pt>
                <c:pt idx="8">
                  <c:v>15.8-15.9</c:v>
                </c:pt>
                <c:pt idx="9">
                  <c:v>15.9-16</c:v>
                </c:pt>
              </c:strCache>
            </c:strRef>
          </c:cat>
          <c:val>
            <c:numRef>
              <c:f>'Seg - 69-SR 869'!$EB$7:$EK$7</c:f>
              <c:numCache>
                <c:formatCode>0</c:formatCode>
                <c:ptCount val="10"/>
                <c:pt idx="0" formatCode="General">
                  <c:v>17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05E-4FED-8A59-23AB6164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Northbound Road Surface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91-4AD2-BFF4-1E7425D21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91-4AD2-BFF4-1E7425D2149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('Seg - 69-SR 869'!$EA$95:$EA$96,'Seg - 69-SR 869'!$EA$102)</c:f>
              <c:strCache>
                <c:ptCount val="3"/>
                <c:pt idx="0">
                  <c:v>Dry</c:v>
                </c:pt>
                <c:pt idx="1">
                  <c:v>Wet</c:v>
                </c:pt>
                <c:pt idx="2">
                  <c:v>Other</c:v>
                </c:pt>
              </c:strCache>
            </c:strRef>
          </c:cat>
          <c:val>
            <c:numRef>
              <c:f>'Seg - 69-SR 869'!$EL$95:$EL$96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91-4AD2-BFF4-1E7425D2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Southbound Road Surface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5F-4842-B8B6-D327427D6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5F-4842-B8B6-D327427D6503}"/>
              </c:ext>
            </c:extLst>
          </c:dPt>
          <c:dLbls>
            <c:dLbl>
              <c:idx val="0"/>
              <c:layout>
                <c:manualLayout>
                  <c:x val="0.1111111111111111"/>
                  <c:y val="-7.8703703703703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F-4842-B8B6-D327427D6503}"/>
                </c:ext>
              </c:extLst>
            </c:dLbl>
            <c:dLbl>
              <c:idx val="1"/>
              <c:layout>
                <c:manualLayout>
                  <c:x val="-9.4444444444444442E-2"/>
                  <c:y val="2.777777777777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F-4842-B8B6-D327427D6503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- 69-SR 869'!$EA$95:$EA$96</c:f>
              <c:strCache>
                <c:ptCount val="2"/>
                <c:pt idx="0">
                  <c:v>Dry</c:v>
                </c:pt>
                <c:pt idx="1">
                  <c:v>Wet</c:v>
                </c:pt>
              </c:strCache>
            </c:strRef>
          </c:cat>
          <c:val>
            <c:numRef>
              <c:f>'Seg - 69-SR 869'!$EW$95:$EW$96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F-4842-B8B6-D327427D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Southbound Lighting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3-4C14-986F-D20C53353D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3-4C14-986F-D20C53353D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3-4C14-986F-D20C53353D77}"/>
              </c:ext>
            </c:extLst>
          </c:dPt>
          <c:dLbls>
            <c:dLbl>
              <c:idx val="0"/>
              <c:layout>
                <c:manualLayout>
                  <c:x val="7.2222222222222118E-2"/>
                  <c:y val="-3.2407407407407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3-4C14-986F-D20C53353D77}"/>
                </c:ext>
              </c:extLst>
            </c:dLbl>
            <c:dLbl>
              <c:idx val="2"/>
              <c:layout>
                <c:manualLayout>
                  <c:x val="-7.8742231225826062E-2"/>
                  <c:y val="5.7588182574739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3-4C14-986F-D20C53353D77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 - 69-SR 869'!$EA$125:$EA$129</c15:sqref>
                  </c15:fullRef>
                </c:ext>
              </c:extLst>
              <c:f>('Seg - 69-SR 869'!$EA$125,'Seg - 69-SR 869'!$EA$128:$EA$129)</c:f>
              <c:strCache>
                <c:ptCount val="3"/>
                <c:pt idx="0">
                  <c:v>Daylight</c:v>
                </c:pt>
                <c:pt idx="1">
                  <c:v>Dark - Lighted</c:v>
                </c:pt>
                <c:pt idx="2">
                  <c:v>Dark - Not Lighted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 - 69-SR 869'!$EW$125:$EW$129</c15:sqref>
                  </c15:fullRef>
                </c:ext>
              </c:extLst>
              <c:f>('Seg - 69-SR 869'!$EW$125,'Seg - 69-SR 869'!$EW$128:$EW$129)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E713-4C14-986F-D20C5335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Crashes Occurred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Northbound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'Seg - 69-SR 869'!$EA$154:$EA$156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'Seg - 69-SR 869'!$EL$154:$EL$156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E-42B4-A8B4-C1EE5AA7303D}"/>
            </c:ext>
          </c:extLst>
        </c:ser>
        <c:ser>
          <c:idx val="1"/>
          <c:order val="1"/>
          <c:tx>
            <c:v>Southbound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'Seg - 69-SR 869'!$EA$154:$EA$156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'Seg - 69-SR 869'!$EW$154:$EW$156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E-42B4-A8B4-C1EE5AA730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hiLowLines>
        <c:marker val="1"/>
        <c:smooth val="0"/>
        <c:axId val="444272952"/>
        <c:axId val="444269032"/>
      </c:lineChart>
      <c:catAx>
        <c:axId val="444272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69032"/>
        <c:crosses val="autoZero"/>
        <c:auto val="1"/>
        <c:lblAlgn val="ctr"/>
        <c:lblOffset val="100"/>
        <c:noMultiLvlLbl val="0"/>
      </c:catAx>
      <c:valAx>
        <c:axId val="444269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7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of Driver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- 69-SR 869'!$EA$178:$EA$184</c:f>
              <c:strCache>
                <c:ptCount val="7"/>
                <c:pt idx="0">
                  <c:v>16-20</c:v>
                </c:pt>
                <c:pt idx="1">
                  <c:v>21-24</c:v>
                </c:pt>
                <c:pt idx="2">
                  <c:v>25-35</c:v>
                </c:pt>
                <c:pt idx="3">
                  <c:v>36-45</c:v>
                </c:pt>
                <c:pt idx="4">
                  <c:v>46-59</c:v>
                </c:pt>
                <c:pt idx="5">
                  <c:v>60+</c:v>
                </c:pt>
                <c:pt idx="6">
                  <c:v>Unknown</c:v>
                </c:pt>
              </c:strCache>
            </c:strRef>
          </c:cat>
          <c:val>
            <c:numRef>
              <c:f>'Seg - 69-SR 869'!$EL$178:$EL$184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D-442E-828A-DAF43E7FC7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274128"/>
        <c:axId val="444270600"/>
      </c:barChart>
      <c:catAx>
        <c:axId val="44427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Driver's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70600"/>
        <c:crosses val="autoZero"/>
        <c:auto val="1"/>
        <c:lblAlgn val="ctr"/>
        <c:lblOffset val="100"/>
        <c:noMultiLvlLbl val="0"/>
      </c:catAx>
      <c:valAx>
        <c:axId val="444270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7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of 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24672988585531E-2"/>
          <c:y val="0.14441226383575648"/>
          <c:w val="0.88564439508170001"/>
          <c:h val="0.64833973451050508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- 69-SR 869'!$EA$205:$EA$209</c:f>
              <c:strCache>
                <c:ptCount val="5"/>
                <c:pt idx="0">
                  <c:v>12 A.M. TO 5 A.M.    </c:v>
                </c:pt>
                <c:pt idx="1">
                  <c:v>6 A.M. TO 9 A.M.    </c:v>
                </c:pt>
                <c:pt idx="2">
                  <c:v>10 A.M. TO 3 P.M.    </c:v>
                </c:pt>
                <c:pt idx="3">
                  <c:v>4 P.M. TO 7 P.M.    </c:v>
                </c:pt>
                <c:pt idx="4">
                  <c:v>8 P.M. TO 12 A.M.</c:v>
                </c:pt>
              </c:strCache>
            </c:strRef>
          </c:cat>
          <c:val>
            <c:numRef>
              <c:f>'Seg - 69-SR 869'!$EL$205:$EL$209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4-4372-9455-F740BB72A9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268640"/>
        <c:axId val="444270992"/>
      </c:lineChart>
      <c:catAx>
        <c:axId val="44426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Time of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70992"/>
        <c:crosses val="autoZero"/>
        <c:auto val="1"/>
        <c:lblAlgn val="ctr"/>
        <c:lblOffset val="100"/>
        <c:noMultiLvlLbl val="0"/>
      </c:catAx>
      <c:valAx>
        <c:axId val="4442709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Weather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- 69-SR 869'!$EA$241:$EA$244</c:f>
              <c:strCache>
                <c:ptCount val="4"/>
                <c:pt idx="0">
                  <c:v>Clear</c:v>
                </c:pt>
                <c:pt idx="1">
                  <c:v>Cloudy</c:v>
                </c:pt>
                <c:pt idx="2">
                  <c:v>Rain</c:v>
                </c:pt>
                <c:pt idx="3">
                  <c:v>Fog, Smog, Smoke</c:v>
                </c:pt>
              </c:strCache>
            </c:strRef>
          </c:cat>
          <c:val>
            <c:numRef>
              <c:f>'Seg - 69-SR 869'!$EL$241:$EL$244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A-4CD3-91A1-7CC13060BACF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- 69-SR 869'!$EA$241:$EA$244</c:f>
              <c:strCache>
                <c:ptCount val="4"/>
                <c:pt idx="0">
                  <c:v>Clear</c:v>
                </c:pt>
                <c:pt idx="1">
                  <c:v>Cloudy</c:v>
                </c:pt>
                <c:pt idx="2">
                  <c:v>Rain</c:v>
                </c:pt>
                <c:pt idx="3">
                  <c:v>Fog, Smog, Smoke</c:v>
                </c:pt>
              </c:strCache>
            </c:strRef>
          </c:cat>
          <c:val>
            <c:numRef>
              <c:f>'Seg - 69-SR 869'!$EW$241:$EW$244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A-4CD3-91A1-7CC13060BA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455541072"/>
        <c:axId val="455539112"/>
      </c:lineChart>
      <c:catAx>
        <c:axId val="45554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Weather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39112"/>
        <c:crosses val="autoZero"/>
        <c:auto val="1"/>
        <c:lblAlgn val="ctr"/>
        <c:lblOffset val="100"/>
        <c:noMultiLvlLbl val="0"/>
      </c:catAx>
      <c:valAx>
        <c:axId val="4555391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Northbound 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54-4C34-B965-D653C3FAFFC6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54-4C34-B965-D653C3FAFFC6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54-4C34-B965-D653C3FAFF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54-4C34-B965-D653C3FAFF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54-4C34-B965-D653C3FAFF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54-4C34-B965-D653C3FAFF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54-4C34-B965-D653C3FAFF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54-4C34-B965-D653C3FAFF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554-4C34-B965-D653C3FAFF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554-4C34-B965-D653C3FAFFC6}"/>
              </c:ext>
            </c:extLst>
          </c:dPt>
          <c:dLbls>
            <c:dLbl>
              <c:idx val="0"/>
              <c:layout>
                <c:manualLayout>
                  <c:x val="5.2185257664709717E-2"/>
                  <c:y val="0.17035865332649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4-4C34-B965-D653C3FAFF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54-4C34-B965-D653C3FAFF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54-4C34-B965-D653C3FAFFC6}"/>
                </c:ext>
              </c:extLst>
            </c:dLbl>
            <c:dLbl>
              <c:idx val="6"/>
              <c:layout>
                <c:manualLayout>
                  <c:x val="-0.13829093281148075"/>
                  <c:y val="9.4145571575168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54-4C34-B965-D653C3FAFFC6}"/>
                </c:ext>
              </c:extLst>
            </c:dLbl>
            <c:dLbl>
              <c:idx val="7"/>
              <c:layout>
                <c:manualLayout>
                  <c:x val="-0.16438356164383564"/>
                  <c:y val="-1.34493673678811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54-4C34-B965-D653C3FAFFC6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- 69-SR 869'!$EB$4:$EK$4</c:f>
              <c:strCache>
                <c:ptCount val="10"/>
                <c:pt idx="0">
                  <c:v>15-15.1</c:v>
                </c:pt>
                <c:pt idx="1">
                  <c:v>15.1-15.2</c:v>
                </c:pt>
                <c:pt idx="2">
                  <c:v>15.2-15.3</c:v>
                </c:pt>
                <c:pt idx="3">
                  <c:v>15.3-15.4</c:v>
                </c:pt>
                <c:pt idx="4">
                  <c:v>15.4-15.5</c:v>
                </c:pt>
                <c:pt idx="5">
                  <c:v>15.5-15.6</c:v>
                </c:pt>
                <c:pt idx="6">
                  <c:v>15.6-15.7</c:v>
                </c:pt>
                <c:pt idx="7">
                  <c:v>15.7-15.8</c:v>
                </c:pt>
                <c:pt idx="8">
                  <c:v>15.8-15.9</c:v>
                </c:pt>
                <c:pt idx="9">
                  <c:v>15.9-16</c:v>
                </c:pt>
              </c:strCache>
            </c:strRef>
          </c:cat>
          <c:val>
            <c:numRef>
              <c:f>'Seg - 69-SR 869'!$EB$5:$EK$5</c:f>
              <c:numCache>
                <c:formatCode>0</c:formatCode>
                <c:ptCount val="10"/>
                <c:pt idx="0" formatCode="@">
                  <c:v>10</c:v>
                </c:pt>
                <c:pt idx="1">
                  <c:v>0</c:v>
                </c:pt>
                <c:pt idx="2" formatCode="@">
                  <c:v>0</c:v>
                </c:pt>
                <c:pt idx="3" formatCode="@">
                  <c:v>0</c:v>
                </c:pt>
                <c:pt idx="4" formatCode="@">
                  <c:v>0</c:v>
                </c:pt>
                <c:pt idx="5" formatCode="@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554-4C34-B965-D653C3FA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Southbound 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23714682723481"/>
          <c:y val="0.24824545029819947"/>
          <c:w val="0.45591786320827543"/>
          <c:h val="0.647205560204807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0DC-470A-8634-D1AB448DBE9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0DC-470A-8634-D1AB448DBE9A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0DC-470A-8634-D1AB448DBE9A}"/>
              </c:ext>
            </c:extLst>
          </c:dPt>
          <c:dPt>
            <c:idx val="3"/>
            <c:bubble3D val="0"/>
            <c:spPr>
              <a:solidFill>
                <a:srgbClr val="99663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0DC-470A-8634-D1AB448DBE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0DC-470A-8634-D1AB448DBE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0DC-470A-8634-D1AB448DBE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0DC-470A-8634-D1AB448DBE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0DC-470A-8634-D1AB448DBE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0DC-470A-8634-D1AB448DBE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0DC-470A-8634-D1AB448DBE9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C-470A-8634-D1AB448DBE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DC-470A-8634-D1AB448DBE9A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- 69-SR 869'!$EB$4:$EK$4</c:f>
              <c:strCache>
                <c:ptCount val="10"/>
                <c:pt idx="0">
                  <c:v>15-15.1</c:v>
                </c:pt>
                <c:pt idx="1">
                  <c:v>15.1-15.2</c:v>
                </c:pt>
                <c:pt idx="2">
                  <c:v>15.2-15.3</c:v>
                </c:pt>
                <c:pt idx="3">
                  <c:v>15.3-15.4</c:v>
                </c:pt>
                <c:pt idx="4">
                  <c:v>15.4-15.5</c:v>
                </c:pt>
                <c:pt idx="5">
                  <c:v>15.5-15.6</c:v>
                </c:pt>
                <c:pt idx="6">
                  <c:v>15.6-15.7</c:v>
                </c:pt>
                <c:pt idx="7">
                  <c:v>15.7-15.8</c:v>
                </c:pt>
                <c:pt idx="8">
                  <c:v>15.8-15.9</c:v>
                </c:pt>
                <c:pt idx="9">
                  <c:v>15.9-16</c:v>
                </c:pt>
              </c:strCache>
            </c:strRef>
          </c:cat>
          <c:val>
            <c:numRef>
              <c:f>'Seg - 69-SR 869'!$EB$6:$EK$6</c:f>
              <c:numCache>
                <c:formatCode>0</c:formatCode>
                <c:ptCount val="10"/>
                <c:pt idx="0" formatCode="@">
                  <c:v>7</c:v>
                </c:pt>
                <c:pt idx="1">
                  <c:v>0</c:v>
                </c:pt>
                <c:pt idx="2" formatCode="@">
                  <c:v>0</c:v>
                </c:pt>
                <c:pt idx="3" formatCode="@">
                  <c:v>0</c:v>
                </c:pt>
                <c:pt idx="4" formatCode="@">
                  <c:v>0</c:v>
                </c:pt>
                <c:pt idx="5" formatCode="@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DC-470A-8634-D1AB448DB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Northbound Lighting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04-49F8-85DB-19076C01BB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04-49F8-85DB-19076C01BB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B04-49F8-85DB-19076C01BB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B04-49F8-85DB-19076C01BB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B04-49F8-85DB-19076C01BB46}"/>
              </c:ext>
            </c:extLst>
          </c:dPt>
          <c:dLbls>
            <c:dLbl>
              <c:idx val="0"/>
              <c:layout>
                <c:manualLayout>
                  <c:x val="0.11586209916579279"/>
                  <c:y val="-8.943089430894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04-49F8-85DB-19076C01BB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4-49F8-85DB-19076C01BB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4-49F8-85DB-19076C01BB46}"/>
                </c:ext>
              </c:extLst>
            </c:dLbl>
            <c:dLbl>
              <c:idx val="3"/>
              <c:layout>
                <c:manualLayout>
                  <c:x val="-8.4965539388248135E-2"/>
                  <c:y val="0.13008130081300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04-49F8-85DB-19076C01BB46}"/>
                </c:ext>
              </c:extLst>
            </c:dLbl>
            <c:dLbl>
              <c:idx val="4"/>
              <c:layout>
                <c:manualLayout>
                  <c:x val="-0.16735636546170085"/>
                  <c:y val="0.10162601626016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04-49F8-85DB-19076C01BB46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- 69-SR 869'!$EA$125:$EA$129</c:f>
              <c:strCache>
                <c:ptCount val="5"/>
                <c:pt idx="0">
                  <c:v>Daylight</c:v>
                </c:pt>
                <c:pt idx="1">
                  <c:v>Dusk</c:v>
                </c:pt>
                <c:pt idx="2">
                  <c:v>Dawn</c:v>
                </c:pt>
                <c:pt idx="3">
                  <c:v>Dark - Lighted</c:v>
                </c:pt>
                <c:pt idx="4">
                  <c:v>Dark - Not Lighted</c:v>
                </c:pt>
              </c:strCache>
            </c:strRef>
          </c:cat>
          <c:val>
            <c:numRef>
              <c:f>'Seg - 69-SR 869'!$EL$125:$EL$129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04-49F8-85DB-19076C01B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Crash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CF-4482-8897-2584008D1D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CF-4482-8897-2584008D1D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CF-4482-8897-2584008D1D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CF-4482-8897-2584008D1D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 - 69-SR 869'!$EE$222:$EE$225</c:f>
              <c:strCache>
                <c:ptCount val="4"/>
                <c:pt idx="0">
                  <c:v>Total Fatal (K) % </c:v>
                </c:pt>
                <c:pt idx="1">
                  <c:v>Total Incapacitating/Non-Incapacitatig Injury (A &amp; B) %</c:v>
                </c:pt>
                <c:pt idx="2">
                  <c:v>Total Possible Injury ( C ) %</c:v>
                </c:pt>
                <c:pt idx="3">
                  <c:v>Total Property Damage Only (O) %</c:v>
                </c:pt>
              </c:strCache>
            </c:strRef>
          </c:cat>
          <c:val>
            <c:numRef>
              <c:f>'Seg - 69-SR 869'!$EF$222:$EF$225</c:f>
              <c:numCache>
                <c:formatCode>0%</c:formatCode>
                <c:ptCount val="4"/>
                <c:pt idx="0">
                  <c:v>0.1</c:v>
                </c:pt>
                <c:pt idx="1">
                  <c:v>0.05</c:v>
                </c:pt>
                <c:pt idx="2">
                  <c:v>0.4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CF-4482-8897-2584008D1D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80-420B-9138-7131F3F0E8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80-420B-9138-7131F3F0E8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80-420B-9138-7131F3F0E8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80-420B-9138-7131F3F0E8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80-420B-9138-7131F3F0E8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80-420B-9138-7131F3F0E8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A80-420B-9138-7131F3F0E8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A80-420B-9138-7131F3F0E8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A80-420B-9138-7131F3F0E8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A80-420B-9138-7131F3F0E8A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71-SR 869'!$EB$4:$EK$4</c:f>
              <c:strCache>
                <c:ptCount val="10"/>
                <c:pt idx="0">
                  <c:v>21.7-21.8</c:v>
                </c:pt>
                <c:pt idx="1">
                  <c:v>21.8-21.9</c:v>
                </c:pt>
                <c:pt idx="2">
                  <c:v>21.9-22</c:v>
                </c:pt>
                <c:pt idx="3">
                  <c:v>22-22.1</c:v>
                </c:pt>
                <c:pt idx="4">
                  <c:v>22.1-22.2</c:v>
                </c:pt>
                <c:pt idx="5">
                  <c:v>22.2-22.3</c:v>
                </c:pt>
                <c:pt idx="6">
                  <c:v>22.3-22.4</c:v>
                </c:pt>
                <c:pt idx="7">
                  <c:v>22.4-22.5</c:v>
                </c:pt>
                <c:pt idx="8">
                  <c:v>22.5-22.6</c:v>
                </c:pt>
                <c:pt idx="9">
                  <c:v>22.6-22.7</c:v>
                </c:pt>
              </c:strCache>
            </c:strRef>
          </c:cat>
          <c:val>
            <c:numRef>
              <c:f>'Seg 71-SR 869'!$EB$7:$EK$7</c:f>
              <c:numCache>
                <c:formatCode>@</c:formatCode>
                <c:ptCount val="10"/>
                <c:pt idx="0">
                  <c:v>4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80-420B-9138-7131F3F0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Northbound Road Surface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A2-4D98-9B73-4944F65C80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A2-4D98-9B73-4944F65C808C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('Seg 71-SR 869'!$EA$95:$EA$96,'Seg 71-SR 869'!$EA$102)</c:f>
              <c:strCache>
                <c:ptCount val="3"/>
                <c:pt idx="0">
                  <c:v>Dry</c:v>
                </c:pt>
                <c:pt idx="1">
                  <c:v>Wet</c:v>
                </c:pt>
                <c:pt idx="2">
                  <c:v>Other</c:v>
                </c:pt>
              </c:strCache>
            </c:strRef>
          </c:cat>
          <c:val>
            <c:numRef>
              <c:f>'Seg 71-SR 869'!$EL$95:$EL$96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A2-4D98-9B73-4944F65C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Southbound Road Surface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B4-4BFC-866A-7F427B27A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B4-4BFC-866A-7F427B27ACEB}"/>
              </c:ext>
            </c:extLst>
          </c:dPt>
          <c:dLbls>
            <c:dLbl>
              <c:idx val="0"/>
              <c:layout>
                <c:manualLayout>
                  <c:x val="0.1111111111111111"/>
                  <c:y val="-7.8703703703703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4-4BFC-866A-7F427B27ACEB}"/>
                </c:ext>
              </c:extLst>
            </c:dLbl>
            <c:dLbl>
              <c:idx val="1"/>
              <c:layout>
                <c:manualLayout>
                  <c:x val="-9.4444444444444442E-2"/>
                  <c:y val="2.777777777777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4-4BFC-866A-7F427B27ACE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71-SR 869'!$EA$95:$EA$96</c:f>
              <c:strCache>
                <c:ptCount val="2"/>
                <c:pt idx="0">
                  <c:v>Dry</c:v>
                </c:pt>
                <c:pt idx="1">
                  <c:v>Wet</c:v>
                </c:pt>
              </c:strCache>
            </c:strRef>
          </c:cat>
          <c:val>
            <c:numRef>
              <c:f>'Seg 71-SR 869'!$EW$95:$EW$96</c:f>
              <c:numCache>
                <c:formatCode>General</c:formatCode>
                <c:ptCount val="2"/>
                <c:pt idx="0">
                  <c:v>17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4-4BFC-866A-7F427B27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Southbound Lighting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82-40A9-AEBA-65B408287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82-40A9-AEBA-65B4082878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82-40A9-AEBA-65B408287818}"/>
              </c:ext>
            </c:extLst>
          </c:dPt>
          <c:dLbls>
            <c:dLbl>
              <c:idx val="0"/>
              <c:layout>
                <c:manualLayout>
                  <c:x val="7.2222222222222118E-2"/>
                  <c:y val="-3.2407407407407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2-40A9-AEBA-65B408287818}"/>
                </c:ext>
              </c:extLst>
            </c:dLbl>
            <c:dLbl>
              <c:idx val="2"/>
              <c:layout>
                <c:manualLayout>
                  <c:x val="-7.8742231225826062E-2"/>
                  <c:y val="5.7588182574739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2-40A9-AEBA-65B408287818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 71-SR 869'!$EA$125:$EA$129</c15:sqref>
                  </c15:fullRef>
                </c:ext>
              </c:extLst>
              <c:f>('Seg 71-SR 869'!$EA$125,'Seg 71-SR 869'!$EA$128:$EA$129)</c:f>
              <c:strCache>
                <c:ptCount val="3"/>
                <c:pt idx="0">
                  <c:v>Daylight</c:v>
                </c:pt>
                <c:pt idx="1">
                  <c:v>Dark - Lighted</c:v>
                </c:pt>
                <c:pt idx="2">
                  <c:v>Dark - Not Lighted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 71-SR 869'!$EW$125:$EW$129</c15:sqref>
                  </c15:fullRef>
                </c:ext>
              </c:extLst>
              <c:f>('Seg 71-SR 869'!$EW$125,'Seg 71-SR 869'!$EW$128:$EW$129)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3782-40A9-AEBA-65B40828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Crashes Occurred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Northbound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'Seg 71-SR 869'!$EA$154:$EA$156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'Seg 71-SR 869'!$EL$154:$EL$156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F-4143-9162-796044D59319}"/>
            </c:ext>
          </c:extLst>
        </c:ser>
        <c:ser>
          <c:idx val="1"/>
          <c:order val="1"/>
          <c:tx>
            <c:v>Southbound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'Seg 71-SR 869'!$EA$154:$EA$156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'Seg 71-SR 869'!$EW$154:$EW$156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F-4143-9162-796044D593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hiLowLines>
        <c:marker val="1"/>
        <c:smooth val="0"/>
        <c:axId val="468310976"/>
        <c:axId val="468310192"/>
      </c:lineChart>
      <c:catAx>
        <c:axId val="46831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310192"/>
        <c:crosses val="autoZero"/>
        <c:auto val="1"/>
        <c:lblAlgn val="ctr"/>
        <c:lblOffset val="100"/>
        <c:noMultiLvlLbl val="0"/>
      </c:catAx>
      <c:valAx>
        <c:axId val="4683101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of Driver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71-SR 869'!$EA$178:$EA$184</c:f>
              <c:strCache>
                <c:ptCount val="7"/>
                <c:pt idx="0">
                  <c:v>16-20</c:v>
                </c:pt>
                <c:pt idx="1">
                  <c:v>21-24</c:v>
                </c:pt>
                <c:pt idx="2">
                  <c:v>25-35</c:v>
                </c:pt>
                <c:pt idx="3">
                  <c:v>36-45</c:v>
                </c:pt>
                <c:pt idx="4">
                  <c:v>46-59</c:v>
                </c:pt>
                <c:pt idx="5">
                  <c:v>60+</c:v>
                </c:pt>
                <c:pt idx="6">
                  <c:v>Unknown</c:v>
                </c:pt>
              </c:strCache>
            </c:strRef>
          </c:cat>
          <c:val>
            <c:numRef>
              <c:f>'Seg 71-SR 869'!$EL$178:$EL$184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D-4130-AD5D-B08FFC3D42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8310584"/>
        <c:axId val="468309016"/>
      </c:barChart>
      <c:catAx>
        <c:axId val="46831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Driver's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309016"/>
        <c:crosses val="autoZero"/>
        <c:auto val="1"/>
        <c:lblAlgn val="ctr"/>
        <c:lblOffset val="100"/>
        <c:noMultiLvlLbl val="0"/>
      </c:catAx>
      <c:valAx>
        <c:axId val="4683090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310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of 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24672988585531E-2"/>
          <c:y val="0.14441226383575648"/>
          <c:w val="0.88564439508170001"/>
          <c:h val="0.64833973451050508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71-SR 869'!$EA$205:$EA$209</c:f>
              <c:strCache>
                <c:ptCount val="5"/>
                <c:pt idx="0">
                  <c:v>12 A.M. TO 5 A.M.    </c:v>
                </c:pt>
                <c:pt idx="1">
                  <c:v>6 A.M. TO 9 A.M.    </c:v>
                </c:pt>
                <c:pt idx="2">
                  <c:v>10 A.M. TO 3 P.M.    </c:v>
                </c:pt>
                <c:pt idx="3">
                  <c:v>4 P.M. TO 7 P.M.    </c:v>
                </c:pt>
                <c:pt idx="4">
                  <c:v>8 P.M. TO 12 A.M.</c:v>
                </c:pt>
              </c:strCache>
            </c:strRef>
          </c:cat>
          <c:val>
            <c:numRef>
              <c:f>'Seg 71-SR 869'!$EL$205:$EL$209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1-48D1-BBF4-0BF06C579A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9729080"/>
        <c:axId val="479729472"/>
      </c:lineChart>
      <c:catAx>
        <c:axId val="47972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Time of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29472"/>
        <c:crosses val="autoZero"/>
        <c:auto val="1"/>
        <c:lblAlgn val="ctr"/>
        <c:lblOffset val="100"/>
        <c:noMultiLvlLbl val="0"/>
      </c:catAx>
      <c:valAx>
        <c:axId val="4797294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2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Weather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71-SR 869'!$EA$241:$EA$244</c:f>
              <c:strCache>
                <c:ptCount val="4"/>
                <c:pt idx="0">
                  <c:v>Clear</c:v>
                </c:pt>
                <c:pt idx="1">
                  <c:v>Cloudy</c:v>
                </c:pt>
                <c:pt idx="2">
                  <c:v>Rain</c:v>
                </c:pt>
                <c:pt idx="3">
                  <c:v>Fog, Smog, Smoke</c:v>
                </c:pt>
              </c:strCache>
            </c:strRef>
          </c:cat>
          <c:val>
            <c:numRef>
              <c:f>'Seg 71-SR 869'!$EL$241:$EL$244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3-4279-8CB5-AD38E8F9C109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'Seg 71-SR 869'!$EA$241:$EA$244</c:f>
              <c:strCache>
                <c:ptCount val="4"/>
                <c:pt idx="0">
                  <c:v>Clear</c:v>
                </c:pt>
                <c:pt idx="1">
                  <c:v>Cloudy</c:v>
                </c:pt>
                <c:pt idx="2">
                  <c:v>Rain</c:v>
                </c:pt>
                <c:pt idx="3">
                  <c:v>Fog, Smog, Smoke</c:v>
                </c:pt>
              </c:strCache>
            </c:strRef>
          </c:cat>
          <c:val>
            <c:numRef>
              <c:f>'Seg 71-SR 869'!$EW$241:$EW$244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3-4279-8CB5-AD38E8F9C1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479727120"/>
        <c:axId val="479727904"/>
      </c:lineChart>
      <c:catAx>
        <c:axId val="47972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Weather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27904"/>
        <c:crosses val="autoZero"/>
        <c:auto val="1"/>
        <c:lblAlgn val="ctr"/>
        <c:lblOffset val="100"/>
        <c:noMultiLvlLbl val="0"/>
      </c:catAx>
      <c:valAx>
        <c:axId val="479727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Crashes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2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Northbound 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AD-40D4-ADB0-AD7CEA26061F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AD-40D4-ADB0-AD7CEA26061F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0AD-40D4-ADB0-AD7CEA2606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0AD-40D4-ADB0-AD7CEA2606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0AD-40D4-ADB0-AD7CEA2606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0AD-40D4-ADB0-AD7CEA2606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0AD-40D4-ADB0-AD7CEA2606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0AD-40D4-ADB0-AD7CEA2606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0AD-40D4-ADB0-AD7CEA2606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0AD-40D4-ADB0-AD7CEA26061F}"/>
              </c:ext>
            </c:extLst>
          </c:dPt>
          <c:dLbls>
            <c:dLbl>
              <c:idx val="0"/>
              <c:layout>
                <c:manualLayout>
                  <c:x val="5.2185257664709717E-2"/>
                  <c:y val="0.17035865332649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D-40D4-ADB0-AD7CEA2606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D-40D4-ADB0-AD7CEA2606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D-40D4-ADB0-AD7CEA26061F}"/>
                </c:ext>
              </c:extLst>
            </c:dLbl>
            <c:dLbl>
              <c:idx val="6"/>
              <c:layout>
                <c:manualLayout>
                  <c:x val="-0.13829093281148075"/>
                  <c:y val="9.4145571575168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AD-40D4-ADB0-AD7CEA26061F}"/>
                </c:ext>
              </c:extLst>
            </c:dLbl>
            <c:dLbl>
              <c:idx val="7"/>
              <c:layout>
                <c:manualLayout>
                  <c:x val="-0.16438356164383564"/>
                  <c:y val="-1.34493673678811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AD-40D4-ADB0-AD7CEA26061F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71-SR 869'!$EB$4:$EK$4</c:f>
              <c:strCache>
                <c:ptCount val="10"/>
                <c:pt idx="0">
                  <c:v>21.7-21.8</c:v>
                </c:pt>
                <c:pt idx="1">
                  <c:v>21.8-21.9</c:v>
                </c:pt>
                <c:pt idx="2">
                  <c:v>21.9-22</c:v>
                </c:pt>
                <c:pt idx="3">
                  <c:v>22-22.1</c:v>
                </c:pt>
                <c:pt idx="4">
                  <c:v>22.1-22.2</c:v>
                </c:pt>
                <c:pt idx="5">
                  <c:v>22.2-22.3</c:v>
                </c:pt>
                <c:pt idx="6">
                  <c:v>22.3-22.4</c:v>
                </c:pt>
                <c:pt idx="7">
                  <c:v>22.4-22.5</c:v>
                </c:pt>
                <c:pt idx="8">
                  <c:v>22.5-22.6</c:v>
                </c:pt>
                <c:pt idx="9">
                  <c:v>22.6-22.7</c:v>
                </c:pt>
              </c:strCache>
            </c:strRef>
          </c:cat>
          <c:val>
            <c:numRef>
              <c:f>'Seg 71-SR 869'!$EB$5:$EK$5</c:f>
              <c:numCache>
                <c:formatCode>0</c:formatCode>
                <c:ptCount val="10"/>
                <c:pt idx="0" formatCode="@">
                  <c:v>0</c:v>
                </c:pt>
                <c:pt idx="1">
                  <c:v>14</c:v>
                </c:pt>
                <c:pt idx="2" formatCode="@">
                  <c:v>0</c:v>
                </c:pt>
                <c:pt idx="3" formatCode="@">
                  <c:v>0</c:v>
                </c:pt>
                <c:pt idx="4" formatCode="@">
                  <c:v>0</c:v>
                </c:pt>
                <c:pt idx="5" formatCode="@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AD-40D4-ADB0-AD7CEA260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Southbound Crashes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23714682723481"/>
          <c:y val="0.24824545029819947"/>
          <c:w val="0.45591786320827543"/>
          <c:h val="0.647205560204807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5B7-46A5-8DC3-827376E8A1C5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B7-46A5-8DC3-827376E8A1C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5B7-46A5-8DC3-827376E8A1C5}"/>
              </c:ext>
            </c:extLst>
          </c:dPt>
          <c:dPt>
            <c:idx val="3"/>
            <c:bubble3D val="0"/>
            <c:spPr>
              <a:solidFill>
                <a:srgbClr val="99663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5B7-46A5-8DC3-827376E8A1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5B7-46A5-8DC3-827376E8A1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5B7-46A5-8DC3-827376E8A1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5B7-46A5-8DC3-827376E8A1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5B7-46A5-8DC3-827376E8A1C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5B7-46A5-8DC3-827376E8A1C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5B7-46A5-8DC3-827376E8A1C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7-46A5-8DC3-827376E8A1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7-46A5-8DC3-827376E8A1C5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71-SR 869'!$EB$4:$EK$4</c:f>
              <c:strCache>
                <c:ptCount val="10"/>
                <c:pt idx="0">
                  <c:v>21.7-21.8</c:v>
                </c:pt>
                <c:pt idx="1">
                  <c:v>21.8-21.9</c:v>
                </c:pt>
                <c:pt idx="2">
                  <c:v>21.9-22</c:v>
                </c:pt>
                <c:pt idx="3">
                  <c:v>22-22.1</c:v>
                </c:pt>
                <c:pt idx="4">
                  <c:v>22.1-22.2</c:v>
                </c:pt>
                <c:pt idx="5">
                  <c:v>22.2-22.3</c:v>
                </c:pt>
                <c:pt idx="6">
                  <c:v>22.3-22.4</c:v>
                </c:pt>
                <c:pt idx="7">
                  <c:v>22.4-22.5</c:v>
                </c:pt>
                <c:pt idx="8">
                  <c:v>22.5-22.6</c:v>
                </c:pt>
                <c:pt idx="9">
                  <c:v>22.6-22.7</c:v>
                </c:pt>
              </c:strCache>
            </c:strRef>
          </c:cat>
          <c:val>
            <c:numRef>
              <c:f>'Seg 71-SR 869'!$EB$6:$EK$6</c:f>
              <c:numCache>
                <c:formatCode>0</c:formatCode>
                <c:ptCount val="10"/>
                <c:pt idx="0" formatCode="@">
                  <c:v>4</c:v>
                </c:pt>
                <c:pt idx="1">
                  <c:v>19</c:v>
                </c:pt>
                <c:pt idx="2" formatCode="@">
                  <c:v>0</c:v>
                </c:pt>
                <c:pt idx="3" formatCode="@">
                  <c:v>0</c:v>
                </c:pt>
                <c:pt idx="4" formatCode="@">
                  <c:v>0</c:v>
                </c:pt>
                <c:pt idx="5" formatCode="@">
                  <c:v>0</c:v>
                </c:pt>
                <c:pt idx="6" formatCode="@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B7-46A5-8DC3-827376E8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Northbound Lighting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F8-4BE2-A47B-E8CE9D102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F8-4BE2-A47B-E8CE9D102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F8-4BE2-A47B-E8CE9D102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F8-4BE2-A47B-E8CE9D102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AF8-4BE2-A47B-E8CE9D102FE9}"/>
              </c:ext>
            </c:extLst>
          </c:dPt>
          <c:dLbls>
            <c:dLbl>
              <c:idx val="0"/>
              <c:layout>
                <c:manualLayout>
                  <c:x val="0.11586209916579279"/>
                  <c:y val="-8.943089430894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8-4BE2-A47B-E8CE9D102F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8-4BE2-A47B-E8CE9D102F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8-4BE2-A47B-E8CE9D102FE9}"/>
                </c:ext>
              </c:extLst>
            </c:dLbl>
            <c:dLbl>
              <c:idx val="3"/>
              <c:layout>
                <c:manualLayout>
                  <c:x val="-8.4965539388248135E-2"/>
                  <c:y val="0.13008130081300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8-4BE2-A47B-E8CE9D102FE9}"/>
                </c:ext>
              </c:extLst>
            </c:dLbl>
            <c:dLbl>
              <c:idx val="4"/>
              <c:layout>
                <c:manualLayout>
                  <c:x val="-0.16735636546170085"/>
                  <c:y val="0.10162601626016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F8-4BE2-A47B-E8CE9D102FE9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'Seg 71-SR 869'!$EA$125:$EA$129</c:f>
              <c:strCache>
                <c:ptCount val="5"/>
                <c:pt idx="0">
                  <c:v>Daylight</c:v>
                </c:pt>
                <c:pt idx="1">
                  <c:v>Dusk</c:v>
                </c:pt>
                <c:pt idx="2">
                  <c:v>Dawn</c:v>
                </c:pt>
                <c:pt idx="3">
                  <c:v>Dark - Lighted</c:v>
                </c:pt>
                <c:pt idx="4">
                  <c:v>Dark - Not Lighted</c:v>
                </c:pt>
              </c:strCache>
            </c:strRef>
          </c:cat>
          <c:val>
            <c:numRef>
              <c:f>'Seg 71-SR 869'!$EL$125:$EL$129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F8-4BE2-A47B-E8CE9D10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Crash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34-4BDA-A44E-DC334D2E4F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34-4BDA-A44E-DC334D2E4F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34-4BDA-A44E-DC334D2E4F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34-4BDA-A44E-DC334D2E4F3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 71-SR 869'!$EE$222:$EE$225</c:f>
              <c:strCache>
                <c:ptCount val="4"/>
                <c:pt idx="0">
                  <c:v>Total Fatal (K) % </c:v>
                </c:pt>
                <c:pt idx="1">
                  <c:v>Total Incapacitating/Non-Incapacitatig Injury (A &amp; B) %</c:v>
                </c:pt>
                <c:pt idx="2">
                  <c:v>Total Possible Injury ( C ) %</c:v>
                </c:pt>
                <c:pt idx="3">
                  <c:v>Total Property Damage Only (O) %</c:v>
                </c:pt>
              </c:strCache>
            </c:strRef>
          </c:cat>
          <c:val>
            <c:numRef>
              <c:f>'Seg 71-SR 869'!$EF$222:$EF$225</c:f>
              <c:numCache>
                <c:formatCode>0%</c:formatCode>
                <c:ptCount val="4"/>
                <c:pt idx="0">
                  <c:v>0</c:v>
                </c:pt>
                <c:pt idx="1">
                  <c:v>2.2727272727272728E-2</c:v>
                </c:pt>
                <c:pt idx="2">
                  <c:v>0.52272727272727271</c:v>
                </c:pt>
                <c:pt idx="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34-4BDA-A44E-DC334D2E4F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354665</xdr:colOff>
      <xdr:row>8</xdr:row>
      <xdr:rowOff>95091</xdr:rowOff>
    </xdr:from>
    <xdr:to>
      <xdr:col>138</xdr:col>
      <xdr:colOff>568760</xdr:colOff>
      <xdr:row>21</xdr:row>
      <xdr:rowOff>169372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BF96AC-B3FE-41D3-B4C9-3DFD1736F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130</xdr:col>
      <xdr:colOff>1628855</xdr:colOff>
      <xdr:row>105</xdr:row>
      <xdr:rowOff>58749</xdr:rowOff>
    </xdr:from>
    <xdr:to>
      <xdr:col>135</xdr:col>
      <xdr:colOff>0</xdr:colOff>
      <xdr:row>121</xdr:row>
      <xdr:rowOff>136071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7EB81-14A4-40E1-B255-7C1E7E686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147</xdr:col>
      <xdr:colOff>13607</xdr:colOff>
      <xdr:row>105</xdr:row>
      <xdr:rowOff>48344</xdr:rowOff>
    </xdr:from>
    <xdr:to>
      <xdr:col>151</xdr:col>
      <xdr:colOff>231320</xdr:colOff>
      <xdr:row>121</xdr:row>
      <xdr:rowOff>122463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181B38-431E-4949-86E0-C0CD3F796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147</xdr:col>
      <xdr:colOff>742951</xdr:colOff>
      <xdr:row>134</xdr:row>
      <xdr:rowOff>53628</xdr:rowOff>
    </xdr:from>
    <xdr:to>
      <xdr:col>153</xdr:col>
      <xdr:colOff>28575</xdr:colOff>
      <xdr:row>150</xdr:row>
      <xdr:rowOff>129828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7BA955-871D-4574-B901-A4E64C0AE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138</xdr:col>
      <xdr:colOff>689163</xdr:colOff>
      <xdr:row>158</xdr:row>
      <xdr:rowOff>176973</xdr:rowOff>
    </xdr:from>
    <xdr:to>
      <xdr:col>144</xdr:col>
      <xdr:colOff>246530</xdr:colOff>
      <xdr:row>173</xdr:row>
      <xdr:rowOff>179295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C0CDD6-8BEE-4193-976A-BC4630509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143</xdr:col>
      <xdr:colOff>457200</xdr:colOff>
      <xdr:row>173</xdr:row>
      <xdr:rowOff>23229</xdr:rowOff>
    </xdr:from>
    <xdr:to>
      <xdr:col>153</xdr:col>
      <xdr:colOff>457200</xdr:colOff>
      <xdr:row>189</xdr:row>
      <xdr:rowOff>115933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4934EB4-F8BD-4C5B-9B22-BB11A285D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143</xdr:col>
      <xdr:colOff>952500</xdr:colOff>
      <xdr:row>197</xdr:row>
      <xdr:rowOff>73670</xdr:rowOff>
    </xdr:from>
    <xdr:to>
      <xdr:col>156</xdr:col>
      <xdr:colOff>152400</xdr:colOff>
      <xdr:row>213</xdr:row>
      <xdr:rowOff>181791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F51C01-71FD-40EF-A6F9-0B1D89247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141</xdr:col>
      <xdr:colOff>0</xdr:colOff>
      <xdr:row>250</xdr:row>
      <xdr:rowOff>95251</xdr:rowOff>
    </xdr:from>
    <xdr:to>
      <xdr:col>151</xdr:col>
      <xdr:colOff>0</xdr:colOff>
      <xdr:row>266</xdr:row>
      <xdr:rowOff>136072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B2F7F8C-BDBB-4BE5-B44D-2A7BF23D5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129</xdr:col>
      <xdr:colOff>590550</xdr:colOff>
      <xdr:row>8</xdr:row>
      <xdr:rowOff>180975</xdr:rowOff>
    </xdr:from>
    <xdr:to>
      <xdr:col>133</xdr:col>
      <xdr:colOff>219075</xdr:colOff>
      <xdr:row>23</xdr:row>
      <xdr:rowOff>156322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232DB0-2F66-4A9D-BC0D-9B9BC294B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992282</xdr:colOff>
      <xdr:row>8</xdr:row>
      <xdr:rowOff>10086</xdr:rowOff>
    </xdr:from>
    <xdr:to>
      <xdr:col>138</xdr:col>
      <xdr:colOff>135591</xdr:colOff>
      <xdr:row>22</xdr:row>
      <xdr:rowOff>124385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E81DC5-AF70-4996-A6A5-5EE3B907A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133</xdr:col>
      <xdr:colOff>449037</xdr:colOff>
      <xdr:row>134</xdr:row>
      <xdr:rowOff>95250</xdr:rowOff>
    </xdr:from>
    <xdr:to>
      <xdr:col>138</xdr:col>
      <xdr:colOff>129267</xdr:colOff>
      <xdr:row>150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0A8567F-43AB-4CBF-9C73-E4670F97A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136</xdr:col>
      <xdr:colOff>217714</xdr:colOff>
      <xdr:row>218</xdr:row>
      <xdr:rowOff>76201</xdr:rowOff>
    </xdr:from>
    <xdr:to>
      <xdr:col>140</xdr:col>
      <xdr:colOff>653143</xdr:colOff>
      <xdr:row>232</xdr:row>
      <xdr:rowOff>152401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24D6ADB-AABC-4DC0-BE63-B237E5F0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354665</xdr:colOff>
      <xdr:row>8</xdr:row>
      <xdr:rowOff>95091</xdr:rowOff>
    </xdr:from>
    <xdr:to>
      <xdr:col>138</xdr:col>
      <xdr:colOff>568760</xdr:colOff>
      <xdr:row>21</xdr:row>
      <xdr:rowOff>169372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E5DB15-25DC-433E-A2D2-223E8E02E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130</xdr:col>
      <xdr:colOff>1628855</xdr:colOff>
      <xdr:row>105</xdr:row>
      <xdr:rowOff>58749</xdr:rowOff>
    </xdr:from>
    <xdr:to>
      <xdr:col>135</xdr:col>
      <xdr:colOff>0</xdr:colOff>
      <xdr:row>121</xdr:row>
      <xdr:rowOff>136071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94B6A-D2CA-414C-A345-FDD00AD0D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147</xdr:col>
      <xdr:colOff>13607</xdr:colOff>
      <xdr:row>105</xdr:row>
      <xdr:rowOff>48344</xdr:rowOff>
    </xdr:from>
    <xdr:to>
      <xdr:col>151</xdr:col>
      <xdr:colOff>231320</xdr:colOff>
      <xdr:row>121</xdr:row>
      <xdr:rowOff>122463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05F04-A0EE-4A0E-BC46-0783CA5F2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147</xdr:col>
      <xdr:colOff>742951</xdr:colOff>
      <xdr:row>134</xdr:row>
      <xdr:rowOff>53628</xdr:rowOff>
    </xdr:from>
    <xdr:to>
      <xdr:col>153</xdr:col>
      <xdr:colOff>28575</xdr:colOff>
      <xdr:row>150</xdr:row>
      <xdr:rowOff>129828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F74E38-F96F-4D3E-926C-6BC37EA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138</xdr:col>
      <xdr:colOff>689163</xdr:colOff>
      <xdr:row>158</xdr:row>
      <xdr:rowOff>176973</xdr:rowOff>
    </xdr:from>
    <xdr:to>
      <xdr:col>144</xdr:col>
      <xdr:colOff>246530</xdr:colOff>
      <xdr:row>173</xdr:row>
      <xdr:rowOff>179295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2D7249-3FB4-4841-BB31-644CDE455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143</xdr:col>
      <xdr:colOff>457200</xdr:colOff>
      <xdr:row>173</xdr:row>
      <xdr:rowOff>23229</xdr:rowOff>
    </xdr:from>
    <xdr:to>
      <xdr:col>153</xdr:col>
      <xdr:colOff>457200</xdr:colOff>
      <xdr:row>189</xdr:row>
      <xdr:rowOff>115933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45B43E-6DD5-419E-9D3B-D03C1960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143</xdr:col>
      <xdr:colOff>952500</xdr:colOff>
      <xdr:row>197</xdr:row>
      <xdr:rowOff>73670</xdr:rowOff>
    </xdr:from>
    <xdr:to>
      <xdr:col>156</xdr:col>
      <xdr:colOff>152400</xdr:colOff>
      <xdr:row>213</xdr:row>
      <xdr:rowOff>181791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B2A976-43C3-4B31-BB3E-0BE2C27EA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141</xdr:col>
      <xdr:colOff>0</xdr:colOff>
      <xdr:row>250</xdr:row>
      <xdr:rowOff>95251</xdr:rowOff>
    </xdr:from>
    <xdr:to>
      <xdr:col>151</xdr:col>
      <xdr:colOff>0</xdr:colOff>
      <xdr:row>266</xdr:row>
      <xdr:rowOff>136072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AE6AC0-7CE8-4D5D-9DF8-595D142A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129</xdr:col>
      <xdr:colOff>590550</xdr:colOff>
      <xdr:row>8</xdr:row>
      <xdr:rowOff>180975</xdr:rowOff>
    </xdr:from>
    <xdr:to>
      <xdr:col>133</xdr:col>
      <xdr:colOff>219075</xdr:colOff>
      <xdr:row>23</xdr:row>
      <xdr:rowOff>156322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960917-E5FA-45B5-A042-D619F28BF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992282</xdr:colOff>
      <xdr:row>8</xdr:row>
      <xdr:rowOff>10086</xdr:rowOff>
    </xdr:from>
    <xdr:to>
      <xdr:col>138</xdr:col>
      <xdr:colOff>135591</xdr:colOff>
      <xdr:row>22</xdr:row>
      <xdr:rowOff>124385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2CFD58B-9F17-4760-87C0-96315A695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133</xdr:col>
      <xdr:colOff>449037</xdr:colOff>
      <xdr:row>134</xdr:row>
      <xdr:rowOff>95250</xdr:rowOff>
    </xdr:from>
    <xdr:to>
      <xdr:col>138</xdr:col>
      <xdr:colOff>129267</xdr:colOff>
      <xdr:row>150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66ADDEF-51B3-41B5-AB63-DFF403C4C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136</xdr:col>
      <xdr:colOff>217714</xdr:colOff>
      <xdr:row>218</xdr:row>
      <xdr:rowOff>76201</xdr:rowOff>
    </xdr:from>
    <xdr:to>
      <xdr:col>140</xdr:col>
      <xdr:colOff>653143</xdr:colOff>
      <xdr:row>232</xdr:row>
      <xdr:rowOff>152401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F51B47D-DABB-4539-BC92-5E0F143B1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tabSelected="1" zoomScaleNormal="100" zoomScaleSheetLayoutView="130" workbookViewId="0"/>
  </sheetViews>
  <sheetFormatPr defaultColWidth="9.109375" defaultRowHeight="10.199999999999999" x14ac:dyDescent="0.2"/>
  <cols>
    <col min="1" max="1" width="11.77734375" style="298" customWidth="1"/>
    <col min="2" max="4" width="10.77734375" style="298" customWidth="1"/>
    <col min="5" max="6" width="11.77734375" style="298" customWidth="1"/>
    <col min="7" max="7" width="30.77734375" style="298" customWidth="1"/>
    <col min="8" max="12" width="4.77734375" style="298" customWidth="1"/>
    <col min="13" max="15" width="10.77734375" style="298" customWidth="1"/>
    <col min="16" max="16" width="12.77734375" style="298" customWidth="1"/>
    <col min="17" max="17" width="20.77734375" style="299" customWidth="1"/>
    <col min="18" max="18" width="18.5546875" style="299" hidden="1" customWidth="1"/>
    <col min="19" max="16384" width="9.109375" style="298"/>
  </cols>
  <sheetData>
    <row r="1" spans="2:18" ht="19.95" customHeight="1" x14ac:dyDescent="0.2"/>
    <row r="2" spans="2:18" ht="19.95" customHeight="1" x14ac:dyDescent="0.2">
      <c r="B2" s="303" t="s">
        <v>808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2:18" ht="10.050000000000001" customHeight="1" x14ac:dyDescent="0.2"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2:18" ht="16.05" customHeight="1" x14ac:dyDescent="0.2">
      <c r="C4" s="305" t="s">
        <v>0</v>
      </c>
      <c r="D4" s="327"/>
      <c r="E4" s="327"/>
      <c r="F4" s="300"/>
      <c r="G4" s="300"/>
    </row>
    <row r="5" spans="2:18" ht="16.05" customHeight="1" x14ac:dyDescent="0.2">
      <c r="C5" s="305" t="s">
        <v>831</v>
      </c>
      <c r="D5" s="327"/>
      <c r="E5" s="327"/>
      <c r="F5" s="300"/>
      <c r="G5" s="300"/>
    </row>
    <row r="6" spans="2:18" ht="16.05" customHeight="1" x14ac:dyDescent="0.2">
      <c r="C6" s="305" t="s">
        <v>832</v>
      </c>
      <c r="D6" s="327"/>
      <c r="E6" s="329"/>
      <c r="F6" s="302"/>
      <c r="G6" s="301"/>
    </row>
    <row r="7" spans="2:18" ht="10.8" thickBot="1" x14ac:dyDescent="0.25"/>
    <row r="8" spans="2:18" ht="18" customHeight="1" x14ac:dyDescent="0.3">
      <c r="B8" s="349" t="s">
        <v>812</v>
      </c>
      <c r="C8" s="350" t="s">
        <v>813</v>
      </c>
      <c r="D8" s="306"/>
      <c r="E8" s="306"/>
      <c r="F8" s="306"/>
      <c r="G8" s="307"/>
      <c r="H8" s="348" t="s">
        <v>818</v>
      </c>
      <c r="I8" s="348"/>
      <c r="J8" s="348"/>
      <c r="K8" s="348"/>
      <c r="L8" s="348"/>
      <c r="M8" s="337" t="s">
        <v>825</v>
      </c>
      <c r="N8" s="337"/>
      <c r="O8" s="337"/>
      <c r="P8" s="358" t="s">
        <v>828</v>
      </c>
      <c r="Q8" s="355" t="s">
        <v>830</v>
      </c>
      <c r="R8" s="351"/>
    </row>
    <row r="9" spans="2:18" s="300" customFormat="1" ht="16.05" customHeight="1" thickBot="1" x14ac:dyDescent="0.35">
      <c r="B9" s="308" t="s">
        <v>811</v>
      </c>
      <c r="C9" s="309" t="s">
        <v>811</v>
      </c>
      <c r="D9" s="309" t="s">
        <v>814</v>
      </c>
      <c r="E9" s="309" t="s">
        <v>815</v>
      </c>
      <c r="F9" s="309" t="s">
        <v>816</v>
      </c>
      <c r="G9" s="309" t="s">
        <v>817</v>
      </c>
      <c r="H9" s="310" t="s">
        <v>809</v>
      </c>
      <c r="I9" s="310" t="s">
        <v>26</v>
      </c>
      <c r="J9" s="311" t="s">
        <v>27</v>
      </c>
      <c r="K9" s="311" t="s">
        <v>28</v>
      </c>
      <c r="L9" s="311" t="s">
        <v>29</v>
      </c>
      <c r="M9" s="311" t="s">
        <v>826</v>
      </c>
      <c r="N9" s="311" t="s">
        <v>827</v>
      </c>
      <c r="O9" s="311" t="s">
        <v>483</v>
      </c>
      <c r="P9" s="356" t="s">
        <v>829</v>
      </c>
      <c r="Q9" s="357" t="s">
        <v>810</v>
      </c>
      <c r="R9" s="351" t="s">
        <v>819</v>
      </c>
    </row>
    <row r="10" spans="2:18" s="300" customFormat="1" ht="18" customHeight="1" x14ac:dyDescent="0.3">
      <c r="B10" s="312"/>
      <c r="C10" s="313"/>
      <c r="D10" s="314"/>
      <c r="E10" s="315"/>
      <c r="F10" s="316"/>
      <c r="G10" s="315"/>
      <c r="H10" s="313"/>
      <c r="I10" s="313"/>
      <c r="J10" s="313"/>
      <c r="K10" s="313"/>
      <c r="L10" s="313"/>
      <c r="M10" s="315"/>
      <c r="N10" s="315"/>
      <c r="O10" s="315"/>
      <c r="P10" s="315"/>
      <c r="Q10" s="354"/>
      <c r="R10" s="352" t="e">
        <f>IF(#REF!=KEYS!$B$12,KEYS!$A$12,IF(#REF!=KEYS!$B$13,KEYS!$A$13,IF(#REF!=KEYS!$B$14,KEYS!$A$14,IF(#REF!=KEYS!$B$15,KEYS!$A$15,IF(#REF!=KEYS!$B$16,KEYS!$A$16,IF(#REF!=KEYS!$B$17,KEYS!$A$17,IF(#REF!=KEYS!$B$18,KEYS!$A$18,IF(#REF!=KEYS!$B$19,KEYS!$A$19,IF(#REF!=KEYS!$B$20,KEYS!$A$20,IF(#REF!=KEYS!$B$21,KEYS!$A$21,IF(#REF!=KEYS!$B$22,KEYS!$A$22,IF(#REF!=KEYS!$B$23,KEYS!$A$23,IF(#REF!=KEYS!$B$24,KEYS!$A$24,IF(#REF!=KEYS!$B$25,KEYS!$A$25,IF(#REF!=KEYS!$B$26,KEYS!$A$26,IF(#REF!=KEYS!$B$27,KEYS!$A$27,IF(#REF!=KEYS!$B$28,KEYS!$A$28,IF(#REF!=KEYS!$B$29,KEYS!$A$29,IF(#REF!=KEYS!$B$30,KEYS!$A$30,IF(#REF!=KEYS!$B$31,KEYS!$A$31,IF(#REF!=KEYS!$B$32,KEYS!$A$32,"")))))))))))))))))))))</f>
        <v>#REF!</v>
      </c>
    </row>
    <row r="11" spans="2:18" s="300" customFormat="1" ht="18" customHeight="1" x14ac:dyDescent="0.3">
      <c r="B11" s="359"/>
      <c r="C11" s="360"/>
      <c r="D11" s="361"/>
      <c r="E11" s="362"/>
      <c r="F11" s="363"/>
      <c r="G11" s="362"/>
      <c r="H11" s="360"/>
      <c r="I11" s="360"/>
      <c r="J11" s="360"/>
      <c r="K11" s="360"/>
      <c r="L11" s="360"/>
      <c r="M11" s="362"/>
      <c r="N11" s="362"/>
      <c r="O11" s="362"/>
      <c r="P11" s="362"/>
      <c r="Q11" s="364"/>
      <c r="R11" s="365"/>
    </row>
    <row r="12" spans="2:18" s="300" customFormat="1" ht="18" customHeight="1" thickBot="1" x14ac:dyDescent="0.35">
      <c r="B12" s="317"/>
      <c r="C12" s="318"/>
      <c r="D12" s="319"/>
      <c r="E12" s="320"/>
      <c r="F12" s="321"/>
      <c r="G12" s="320"/>
      <c r="H12" s="318"/>
      <c r="I12" s="318"/>
      <c r="J12" s="318"/>
      <c r="K12" s="318"/>
      <c r="L12" s="318"/>
      <c r="M12" s="320"/>
      <c r="N12" s="320"/>
      <c r="O12" s="320"/>
      <c r="P12" s="320"/>
      <c r="Q12" s="322"/>
      <c r="R12" s="353" t="e">
        <f>IF(#REF!=KEYS!$B$12,KEYS!$A$12,IF(#REF!=KEYS!$B$13,KEYS!$A$13,IF(#REF!=KEYS!$B$14,KEYS!$A$14,IF(#REF!=KEYS!$B$15,KEYS!$A$15,IF(#REF!=KEYS!$B$16,KEYS!$A$16,IF(#REF!=KEYS!$B$17,KEYS!$A$17,IF(#REF!=KEYS!$B$18,KEYS!$A$18,IF(#REF!=KEYS!$B$19,KEYS!$A$19,IF(#REF!=KEYS!$B$20,KEYS!$A$20,IF(#REF!=KEYS!$B$21,KEYS!$A$21,IF(#REF!=KEYS!$B$22,KEYS!$A$22,IF(#REF!=KEYS!$B$23,KEYS!$A$23,IF(#REF!=KEYS!$B$24,KEYS!$A$24,IF(#REF!=KEYS!$B$25,KEYS!$A$25,IF(#REF!=KEYS!$B$26,KEYS!$A$26,IF(#REF!=KEYS!$B$27,KEYS!$A$27,IF(#REF!=KEYS!$B$28,KEYS!$A$28,IF(#REF!=KEYS!$B$29,KEYS!$A$29,IF(#REF!=KEYS!$B$30,KEYS!$A$30,IF(#REF!=KEYS!$B$31,KEYS!$A$31,IF(#REF!=KEYS!$B$32,KEYS!$A$32,"")))))))))))))))))))))</f>
        <v>#REF!</v>
      </c>
    </row>
    <row r="13" spans="2:18" s="300" customFormat="1" ht="18" customHeight="1" x14ac:dyDescent="0.3">
      <c r="B13" s="323"/>
      <c r="C13" s="323"/>
      <c r="D13" s="323"/>
      <c r="E13" s="323"/>
      <c r="F13" s="323"/>
      <c r="G13" s="323"/>
      <c r="H13" s="324">
        <f>SUM(H10:H12)</f>
        <v>0</v>
      </c>
      <c r="I13" s="324">
        <f>SUM(I10:I12)</f>
        <v>0</v>
      </c>
      <c r="J13" s="324">
        <f>SUM(J10:J12)</f>
        <v>0</v>
      </c>
      <c r="K13" s="324">
        <f>SUM(K10:K12)</f>
        <v>0</v>
      </c>
      <c r="L13" s="324">
        <f>SUM(L10:L12)</f>
        <v>0</v>
      </c>
      <c r="M13" s="323"/>
      <c r="N13" s="323"/>
      <c r="O13" s="323"/>
      <c r="P13" s="323"/>
      <c r="Q13" s="325"/>
      <c r="R13" s="325"/>
    </row>
    <row r="14" spans="2:18" s="300" customFormat="1" ht="10.050000000000001" customHeight="1" thickBot="1" x14ac:dyDescent="0.35">
      <c r="B14" s="323"/>
      <c r="C14" s="323"/>
      <c r="D14" s="323"/>
      <c r="E14" s="323"/>
      <c r="F14" s="323"/>
      <c r="G14" s="323"/>
      <c r="H14" s="324"/>
      <c r="I14" s="324"/>
      <c r="J14" s="324"/>
      <c r="K14" s="324"/>
      <c r="L14" s="324"/>
      <c r="M14" s="323"/>
      <c r="N14" s="323"/>
      <c r="O14" s="323"/>
      <c r="P14" s="323"/>
      <c r="Q14" s="325"/>
      <c r="R14" s="325"/>
    </row>
    <row r="15" spans="2:18" ht="18" customHeight="1" x14ac:dyDescent="0.3">
      <c r="B15" s="333" t="s">
        <v>820</v>
      </c>
      <c r="C15" s="334"/>
      <c r="D15" s="334"/>
      <c r="E15" s="335"/>
      <c r="F15" s="326"/>
      <c r="G15" s="327" t="s">
        <v>20</v>
      </c>
      <c r="H15" s="326"/>
      <c r="I15" s="326"/>
      <c r="J15" s="326"/>
      <c r="K15" s="326"/>
      <c r="L15" s="326"/>
      <c r="M15" s="326"/>
      <c r="N15" s="326"/>
      <c r="O15" s="326"/>
      <c r="P15" s="326"/>
      <c r="Q15" s="328"/>
      <c r="R15" s="328"/>
    </row>
    <row r="16" spans="2:18" ht="16.05" customHeight="1" thickBot="1" x14ac:dyDescent="0.35">
      <c r="B16" s="346" t="s">
        <v>25</v>
      </c>
      <c r="C16" s="310" t="s">
        <v>736</v>
      </c>
      <c r="D16" s="310" t="s">
        <v>28</v>
      </c>
      <c r="E16" s="347" t="s">
        <v>29</v>
      </c>
      <c r="F16" s="326"/>
      <c r="G16" s="327" t="s">
        <v>21</v>
      </c>
      <c r="H16" s="326"/>
      <c r="I16" s="326"/>
      <c r="J16" s="326"/>
      <c r="K16" s="326"/>
      <c r="L16" s="326"/>
      <c r="M16" s="326"/>
      <c r="N16" s="326"/>
      <c r="O16" s="326"/>
      <c r="P16" s="328"/>
      <c r="Q16" s="328"/>
      <c r="R16" s="326"/>
    </row>
    <row r="17" spans="1:18" ht="18" customHeight="1" x14ac:dyDescent="0.3">
      <c r="A17" s="345" t="s">
        <v>824</v>
      </c>
      <c r="B17" s="342"/>
      <c r="C17" s="343"/>
      <c r="D17" s="343"/>
      <c r="E17" s="344"/>
      <c r="F17" s="326"/>
      <c r="G17" s="327" t="s">
        <v>22</v>
      </c>
      <c r="H17" s="326"/>
      <c r="I17" s="326"/>
      <c r="J17" s="326"/>
      <c r="K17" s="326"/>
      <c r="L17" s="326"/>
      <c r="M17" s="326"/>
      <c r="N17" s="326"/>
      <c r="O17" s="326"/>
      <c r="P17" s="328"/>
      <c r="Q17" s="328"/>
      <c r="R17" s="326"/>
    </row>
    <row r="18" spans="1:18" ht="18" customHeight="1" thickBot="1" x14ac:dyDescent="0.35">
      <c r="A18" s="345" t="s">
        <v>369</v>
      </c>
      <c r="B18" s="330"/>
      <c r="C18" s="331"/>
      <c r="D18" s="331"/>
      <c r="E18" s="332"/>
      <c r="F18" s="326"/>
      <c r="G18" s="327" t="s">
        <v>23</v>
      </c>
      <c r="H18" s="326"/>
      <c r="I18" s="326"/>
      <c r="J18" s="326"/>
      <c r="K18" s="326"/>
      <c r="L18" s="326"/>
      <c r="M18" s="326"/>
      <c r="N18" s="326"/>
      <c r="O18" s="326"/>
      <c r="P18" s="328"/>
      <c r="Q18" s="328"/>
      <c r="R18" s="326"/>
    </row>
    <row r="19" spans="1:18" ht="14.4" x14ac:dyDescent="0.3">
      <c r="B19" s="326"/>
      <c r="C19" s="326"/>
      <c r="D19" s="326"/>
      <c r="E19" s="326"/>
      <c r="F19" s="326"/>
      <c r="G19" s="327" t="s">
        <v>24</v>
      </c>
      <c r="H19" s="326"/>
      <c r="I19" s="326"/>
      <c r="J19" s="326"/>
      <c r="K19" s="326"/>
      <c r="L19" s="326"/>
      <c r="M19" s="326"/>
      <c r="N19" s="326"/>
      <c r="O19" s="326"/>
      <c r="P19" s="326"/>
      <c r="Q19" s="328"/>
      <c r="R19" s="328"/>
    </row>
    <row r="20" spans="1:18" ht="10.050000000000001" customHeight="1" thickBot="1" x14ac:dyDescent="0.35">
      <c r="B20" s="326"/>
      <c r="C20" s="326"/>
      <c r="D20" s="326"/>
      <c r="E20" s="326"/>
      <c r="F20" s="326"/>
      <c r="G20" s="327"/>
      <c r="H20" s="326"/>
      <c r="I20" s="326"/>
      <c r="J20" s="326"/>
      <c r="K20" s="326"/>
      <c r="L20" s="326"/>
      <c r="M20" s="326"/>
      <c r="N20" s="326"/>
      <c r="O20" s="326"/>
      <c r="P20" s="326"/>
      <c r="Q20" s="328"/>
      <c r="R20" s="328"/>
    </row>
    <row r="21" spans="1:18" ht="18" customHeight="1" x14ac:dyDescent="0.3">
      <c r="B21" s="336" t="s">
        <v>823</v>
      </c>
      <c r="C21" s="337"/>
      <c r="D21" s="337"/>
      <c r="E21" s="337"/>
      <c r="F21" s="338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8"/>
      <c r="R21" s="328"/>
    </row>
    <row r="22" spans="1:18" ht="16.05" customHeight="1" thickBot="1" x14ac:dyDescent="0.35">
      <c r="B22" s="346" t="s">
        <v>821</v>
      </c>
      <c r="C22" s="310" t="s">
        <v>822</v>
      </c>
      <c r="D22" s="310" t="s">
        <v>18</v>
      </c>
      <c r="E22" s="310" t="s">
        <v>15</v>
      </c>
      <c r="F22" s="347" t="s">
        <v>14</v>
      </c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8"/>
      <c r="R22" s="328"/>
    </row>
    <row r="23" spans="1:18" ht="18" customHeight="1" x14ac:dyDescent="0.3">
      <c r="A23" s="345" t="s">
        <v>824</v>
      </c>
      <c r="B23" s="339"/>
      <c r="C23" s="340"/>
      <c r="D23" s="340"/>
      <c r="E23" s="340"/>
      <c r="F23" s="341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8"/>
      <c r="R23" s="328"/>
    </row>
    <row r="24" spans="1:18" ht="18" customHeight="1" thickBot="1" x14ac:dyDescent="0.35">
      <c r="A24" s="345" t="s">
        <v>369</v>
      </c>
      <c r="B24" s="330"/>
      <c r="C24" s="331"/>
      <c r="D24" s="331"/>
      <c r="E24" s="331"/>
      <c r="F24" s="332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8"/>
      <c r="R24" s="328"/>
    </row>
  </sheetData>
  <printOptions horizontalCentered="1"/>
  <pageMargins left="0.75" right="0.75" top="0.75" bottom="0.75" header="0.5" footer="0.5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8456-6296-4CBB-8E1B-8E7A2214D34D}">
  <dimension ref="A1:BU18"/>
  <sheetViews>
    <sheetView workbookViewId="0"/>
  </sheetViews>
  <sheetFormatPr defaultColWidth="9.109375" defaultRowHeight="14.4" x14ac:dyDescent="0.3"/>
  <cols>
    <col min="1" max="16384" width="9.109375" style="1"/>
  </cols>
  <sheetData>
    <row r="1" spans="1:73" x14ac:dyDescent="0.3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V1" s="1" t="s">
        <v>51</v>
      </c>
      <c r="W1" s="1" t="s">
        <v>52</v>
      </c>
      <c r="X1" s="1" t="s">
        <v>53</v>
      </c>
      <c r="Y1" s="1" t="s">
        <v>54</v>
      </c>
      <c r="Z1" s="1" t="s">
        <v>55</v>
      </c>
      <c r="AA1" s="1" t="s">
        <v>56</v>
      </c>
      <c r="AB1" s="1" t="s">
        <v>57</v>
      </c>
      <c r="AC1" s="1" t="s">
        <v>58</v>
      </c>
      <c r="AD1" s="1" t="s">
        <v>59</v>
      </c>
      <c r="AE1" s="1" t="s">
        <v>60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  <c r="AK1" s="1" t="s">
        <v>66</v>
      </c>
      <c r="AL1" s="1" t="s">
        <v>67</v>
      </c>
      <c r="AM1" s="1" t="s">
        <v>68</v>
      </c>
      <c r="AN1" s="1" t="s">
        <v>69</v>
      </c>
      <c r="AO1" s="1" t="s">
        <v>70</v>
      </c>
      <c r="AP1" s="1" t="s">
        <v>71</v>
      </c>
      <c r="AQ1" s="1" t="s">
        <v>72</v>
      </c>
      <c r="AR1" s="1" t="s">
        <v>73</v>
      </c>
      <c r="AS1" s="1" t="s">
        <v>74</v>
      </c>
      <c r="AT1" s="1" t="s">
        <v>75</v>
      </c>
      <c r="AU1" s="1" t="s">
        <v>76</v>
      </c>
      <c r="AV1" s="1" t="s">
        <v>77</v>
      </c>
      <c r="AW1" s="1" t="s">
        <v>78</v>
      </c>
      <c r="AX1" s="1" t="s">
        <v>79</v>
      </c>
      <c r="AY1" s="1" t="s">
        <v>80</v>
      </c>
      <c r="AZ1" s="1" t="s">
        <v>81</v>
      </c>
      <c r="BA1" s="1" t="s">
        <v>82</v>
      </c>
      <c r="BB1" s="1" t="s">
        <v>83</v>
      </c>
      <c r="BC1" s="1" t="s">
        <v>84</v>
      </c>
      <c r="BD1" s="1" t="s">
        <v>85</v>
      </c>
      <c r="BE1" s="1" t="s">
        <v>86</v>
      </c>
      <c r="BF1" s="1" t="s">
        <v>87</v>
      </c>
      <c r="BG1" s="1" t="s">
        <v>88</v>
      </c>
      <c r="BH1" s="1" t="s">
        <v>89</v>
      </c>
      <c r="BI1" s="1" t="s">
        <v>90</v>
      </c>
      <c r="BJ1" s="1" t="s">
        <v>91</v>
      </c>
      <c r="BK1" s="1" t="s">
        <v>92</v>
      </c>
      <c r="BL1" s="1" t="s">
        <v>93</v>
      </c>
      <c r="BM1" s="1" t="s">
        <v>94</v>
      </c>
      <c r="BN1" s="1" t="s">
        <v>95</v>
      </c>
      <c r="BO1" s="1" t="s">
        <v>96</v>
      </c>
      <c r="BP1" s="1" t="s">
        <v>97</v>
      </c>
      <c r="BQ1" s="1" t="s">
        <v>98</v>
      </c>
      <c r="BR1" s="1" t="s">
        <v>99</v>
      </c>
      <c r="BS1" s="1" t="s">
        <v>100</v>
      </c>
      <c r="BT1" s="1" t="s">
        <v>101</v>
      </c>
      <c r="BU1" s="1" t="s">
        <v>102</v>
      </c>
    </row>
    <row r="2" spans="1:73" x14ac:dyDescent="0.3">
      <c r="A2" s="1">
        <v>83228477</v>
      </c>
      <c r="B2" s="1" t="s">
        <v>766</v>
      </c>
      <c r="C2" s="1" t="s">
        <v>103</v>
      </c>
      <c r="D2" s="1" t="s">
        <v>104</v>
      </c>
      <c r="E2" s="2">
        <v>41307</v>
      </c>
      <c r="F2" s="3">
        <v>0.47847222222222219</v>
      </c>
      <c r="G2" s="1" t="s">
        <v>122</v>
      </c>
      <c r="H2" s="1" t="s">
        <v>105</v>
      </c>
      <c r="I2" s="1" t="s">
        <v>767</v>
      </c>
      <c r="J2" s="1" t="s">
        <v>768</v>
      </c>
      <c r="K2" s="1">
        <v>2640</v>
      </c>
      <c r="L2" s="1" t="s">
        <v>2</v>
      </c>
      <c r="M2" s="1" t="s">
        <v>117</v>
      </c>
      <c r="N2" s="1">
        <v>1</v>
      </c>
      <c r="O2" s="1">
        <v>0</v>
      </c>
      <c r="P2" s="1">
        <v>0</v>
      </c>
      <c r="Q2" s="1">
        <v>2</v>
      </c>
      <c r="R2" s="1" t="s">
        <v>5</v>
      </c>
      <c r="S2" s="1" t="s">
        <v>5</v>
      </c>
      <c r="T2" s="1" t="s">
        <v>5</v>
      </c>
      <c r="U2" s="4">
        <v>2417</v>
      </c>
      <c r="V2" s="1" t="s">
        <v>7</v>
      </c>
      <c r="W2" s="1" t="s">
        <v>10</v>
      </c>
      <c r="Y2" s="1" t="s">
        <v>117</v>
      </c>
      <c r="Z2" s="1" t="s">
        <v>300</v>
      </c>
      <c r="AA2" s="1" t="s">
        <v>124</v>
      </c>
      <c r="AB2" s="1" t="s">
        <v>6</v>
      </c>
      <c r="AC2" s="1" t="s">
        <v>18</v>
      </c>
      <c r="AD2" s="1" t="s">
        <v>118</v>
      </c>
      <c r="AE2" s="1" t="s">
        <v>119</v>
      </c>
      <c r="AF2" s="1" t="s">
        <v>110</v>
      </c>
      <c r="AG2" s="1" t="s">
        <v>5</v>
      </c>
      <c r="AH2" s="1" t="s">
        <v>111</v>
      </c>
      <c r="AI2" s="1" t="s">
        <v>112</v>
      </c>
      <c r="AJ2" s="1" t="s">
        <v>113</v>
      </c>
      <c r="AK2" s="1" t="s">
        <v>14</v>
      </c>
      <c r="AL2" s="1" t="s">
        <v>114</v>
      </c>
      <c r="AO2" s="1" t="s">
        <v>114</v>
      </c>
      <c r="AR2" s="1" t="s">
        <v>5</v>
      </c>
      <c r="AS2" s="1" t="s">
        <v>5</v>
      </c>
      <c r="AX2" s="1">
        <v>0</v>
      </c>
      <c r="AY2" s="1">
        <v>0</v>
      </c>
      <c r="AZ2" s="1">
        <v>1</v>
      </c>
      <c r="BA2" s="1">
        <v>0</v>
      </c>
      <c r="BB2" s="1">
        <v>0</v>
      </c>
      <c r="BC2" s="1">
        <v>0</v>
      </c>
      <c r="BD2" s="1">
        <v>0</v>
      </c>
      <c r="BE2" s="1">
        <v>2</v>
      </c>
      <c r="BF2" s="1">
        <v>0</v>
      </c>
      <c r="BG2" s="1">
        <v>0</v>
      </c>
      <c r="BH2" s="1">
        <v>0</v>
      </c>
      <c r="BI2" s="1">
        <v>0</v>
      </c>
      <c r="BJ2" s="4">
        <v>2</v>
      </c>
      <c r="BK2" s="4">
        <v>0</v>
      </c>
      <c r="BL2" s="1">
        <v>0</v>
      </c>
      <c r="BM2" s="1">
        <v>1</v>
      </c>
      <c r="BN2" s="1">
        <v>417</v>
      </c>
      <c r="BO2" s="1">
        <v>2000</v>
      </c>
      <c r="BP2" s="1" t="s">
        <v>115</v>
      </c>
      <c r="BQ2" s="1">
        <v>-80.259300570150799</v>
      </c>
      <c r="BR2" s="1">
        <v>26.301837928996001</v>
      </c>
      <c r="BS2" s="1">
        <v>772822.80110570404</v>
      </c>
      <c r="BT2" s="1">
        <v>260902.00331364499</v>
      </c>
      <c r="BU2" s="5">
        <v>42416.883171296293</v>
      </c>
    </row>
    <row r="3" spans="1:73" x14ac:dyDescent="0.3">
      <c r="A3" s="1">
        <v>83171688</v>
      </c>
      <c r="B3" s="1" t="s">
        <v>760</v>
      </c>
      <c r="C3" s="1" t="s">
        <v>103</v>
      </c>
      <c r="D3" s="1" t="s">
        <v>104</v>
      </c>
      <c r="E3" s="2">
        <v>41327</v>
      </c>
      <c r="F3" s="3">
        <v>0.5625</v>
      </c>
      <c r="G3" s="1" t="s">
        <v>122</v>
      </c>
      <c r="H3" s="1" t="s">
        <v>105</v>
      </c>
      <c r="I3" s="1" t="s">
        <v>761</v>
      </c>
      <c r="J3" s="1" t="s">
        <v>762</v>
      </c>
      <c r="K3" s="1">
        <v>2640</v>
      </c>
      <c r="L3" s="1" t="s">
        <v>2</v>
      </c>
      <c r="M3" s="1" t="s">
        <v>117</v>
      </c>
      <c r="N3" s="1">
        <v>2</v>
      </c>
      <c r="O3" s="1">
        <v>0</v>
      </c>
      <c r="P3" s="1">
        <v>0</v>
      </c>
      <c r="Q3" s="1">
        <v>1</v>
      </c>
      <c r="R3" s="1" t="s">
        <v>5</v>
      </c>
      <c r="S3" s="1" t="s">
        <v>5</v>
      </c>
      <c r="T3" s="1" t="s">
        <v>5</v>
      </c>
      <c r="U3" s="4">
        <v>17000</v>
      </c>
      <c r="V3" s="1" t="s">
        <v>7</v>
      </c>
      <c r="W3" s="1" t="s">
        <v>10</v>
      </c>
      <c r="Y3" s="1" t="s">
        <v>117</v>
      </c>
      <c r="Z3" s="1" t="s">
        <v>300</v>
      </c>
      <c r="AA3" s="1" t="s">
        <v>124</v>
      </c>
      <c r="AB3" s="1" t="s">
        <v>6</v>
      </c>
      <c r="AC3" s="1" t="s">
        <v>18</v>
      </c>
      <c r="AD3" s="1" t="s">
        <v>118</v>
      </c>
      <c r="AE3" s="1" t="s">
        <v>109</v>
      </c>
      <c r="AF3" s="1" t="s">
        <v>110</v>
      </c>
      <c r="AG3" s="1" t="s">
        <v>5</v>
      </c>
      <c r="AH3" s="1" t="s">
        <v>111</v>
      </c>
      <c r="AI3" s="1" t="s">
        <v>112</v>
      </c>
      <c r="AJ3" s="1" t="s">
        <v>153</v>
      </c>
      <c r="AK3" s="1" t="s">
        <v>14</v>
      </c>
      <c r="AL3" s="1" t="s">
        <v>114</v>
      </c>
      <c r="AO3" s="1" t="s">
        <v>114</v>
      </c>
      <c r="AR3" s="1" t="s">
        <v>5</v>
      </c>
      <c r="AS3" s="1" t="s">
        <v>5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1</v>
      </c>
      <c r="BG3" s="1">
        <v>0</v>
      </c>
      <c r="BH3" s="1">
        <v>0</v>
      </c>
      <c r="BI3" s="1">
        <v>0</v>
      </c>
      <c r="BJ3" s="4">
        <v>0</v>
      </c>
      <c r="BK3" s="4">
        <v>0</v>
      </c>
      <c r="BL3" s="1">
        <v>0</v>
      </c>
      <c r="BM3" s="1">
        <v>0</v>
      </c>
      <c r="BN3" s="1">
        <v>2000</v>
      </c>
      <c r="BO3" s="1">
        <v>15000</v>
      </c>
      <c r="BP3" s="1" t="s">
        <v>129</v>
      </c>
      <c r="BQ3" s="1">
        <v>-80.267668038890207</v>
      </c>
      <c r="BR3" s="1">
        <v>26.301867369983299</v>
      </c>
      <c r="BS3" s="1">
        <v>771989</v>
      </c>
      <c r="BT3" s="1">
        <v>260880</v>
      </c>
      <c r="BU3" s="5">
        <v>41974.522430555553</v>
      </c>
    </row>
    <row r="4" spans="1:73" x14ac:dyDescent="0.3">
      <c r="A4" s="1">
        <v>83309000</v>
      </c>
      <c r="B4" s="1" t="s">
        <v>739</v>
      </c>
      <c r="C4" s="1" t="s">
        <v>103</v>
      </c>
      <c r="D4" s="1" t="s">
        <v>104</v>
      </c>
      <c r="E4" s="2">
        <v>41411</v>
      </c>
      <c r="F4" s="3">
        <v>0.60763888888888895</v>
      </c>
      <c r="G4" s="1" t="s">
        <v>154</v>
      </c>
      <c r="H4" s="1" t="s">
        <v>105</v>
      </c>
      <c r="I4" s="1" t="s">
        <v>116</v>
      </c>
      <c r="J4" s="1" t="s">
        <v>740</v>
      </c>
      <c r="K4" s="1">
        <v>0</v>
      </c>
      <c r="M4" s="1" t="s">
        <v>126</v>
      </c>
      <c r="N4" s="1">
        <v>2</v>
      </c>
      <c r="O4" s="1">
        <v>0</v>
      </c>
      <c r="P4" s="1">
        <v>0</v>
      </c>
      <c r="Q4" s="1">
        <v>0</v>
      </c>
      <c r="R4" s="1" t="s">
        <v>5</v>
      </c>
      <c r="S4" s="1" t="s">
        <v>5</v>
      </c>
      <c r="T4" s="1" t="s">
        <v>5</v>
      </c>
      <c r="U4" s="4">
        <v>20000</v>
      </c>
      <c r="V4" s="1" t="s">
        <v>7</v>
      </c>
      <c r="W4" s="1" t="s">
        <v>10</v>
      </c>
      <c r="Y4" s="1" t="s">
        <v>127</v>
      </c>
      <c r="Z4" s="1" t="s">
        <v>300</v>
      </c>
      <c r="AA4" s="1" t="s">
        <v>107</v>
      </c>
      <c r="AB4" s="1" t="s">
        <v>6</v>
      </c>
      <c r="AC4" s="1" t="s">
        <v>148</v>
      </c>
      <c r="AD4" s="1" t="s">
        <v>108</v>
      </c>
      <c r="AE4" s="1" t="s">
        <v>109</v>
      </c>
      <c r="AF4" s="1" t="s">
        <v>110</v>
      </c>
      <c r="AG4" s="1" t="s">
        <v>5</v>
      </c>
      <c r="AH4" s="1" t="s">
        <v>111</v>
      </c>
      <c r="AI4" s="1" t="s">
        <v>112</v>
      </c>
      <c r="AJ4" s="1" t="s">
        <v>113</v>
      </c>
      <c r="AK4" s="1" t="s">
        <v>14</v>
      </c>
      <c r="AL4" s="1" t="s">
        <v>725</v>
      </c>
      <c r="AO4" s="1" t="s">
        <v>741</v>
      </c>
      <c r="AR4" s="1" t="s">
        <v>5</v>
      </c>
      <c r="AS4" s="1" t="s">
        <v>5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4">
        <v>0</v>
      </c>
      <c r="BK4" s="4">
        <v>0</v>
      </c>
      <c r="BL4" s="1">
        <v>0</v>
      </c>
      <c r="BM4" s="1">
        <v>0</v>
      </c>
      <c r="BN4" s="1">
        <v>0</v>
      </c>
      <c r="BO4" s="1">
        <v>20000</v>
      </c>
      <c r="BP4" s="1" t="s">
        <v>115</v>
      </c>
      <c r="BQ4" s="1">
        <v>-80.259622448090397</v>
      </c>
      <c r="BR4" s="1">
        <v>26.301841919175601</v>
      </c>
      <c r="BS4" s="1">
        <v>772790.717033386</v>
      </c>
      <c r="BT4" s="1">
        <v>260901.47287650499</v>
      </c>
      <c r="BU4" s="5">
        <v>42416.945555555554</v>
      </c>
    </row>
    <row r="5" spans="1:73" x14ac:dyDescent="0.3">
      <c r="A5" s="1">
        <v>83283754</v>
      </c>
      <c r="B5" s="1" t="s">
        <v>763</v>
      </c>
      <c r="C5" s="1" t="s">
        <v>103</v>
      </c>
      <c r="D5" s="1" t="s">
        <v>104</v>
      </c>
      <c r="E5" s="2">
        <v>41536</v>
      </c>
      <c r="F5" s="3">
        <v>0.33680555555555558</v>
      </c>
      <c r="G5" s="1" t="s">
        <v>122</v>
      </c>
      <c r="H5" s="1" t="s">
        <v>105</v>
      </c>
      <c r="I5" s="1" t="s">
        <v>764</v>
      </c>
      <c r="J5" s="1" t="s">
        <v>765</v>
      </c>
      <c r="K5" s="1">
        <v>2640</v>
      </c>
      <c r="L5" s="1" t="s">
        <v>2</v>
      </c>
      <c r="M5" s="1" t="s">
        <v>106</v>
      </c>
      <c r="N5" s="1">
        <v>4</v>
      </c>
      <c r="O5" s="1">
        <v>0</v>
      </c>
      <c r="P5" s="1">
        <v>0</v>
      </c>
      <c r="Q5" s="1">
        <v>2</v>
      </c>
      <c r="R5" s="1" t="s">
        <v>5</v>
      </c>
      <c r="S5" s="1" t="s">
        <v>5</v>
      </c>
      <c r="T5" s="1" t="s">
        <v>5</v>
      </c>
      <c r="U5" s="4">
        <v>9100</v>
      </c>
      <c r="V5" s="1" t="s">
        <v>9</v>
      </c>
      <c r="W5" s="1" t="s">
        <v>10</v>
      </c>
      <c r="Y5" s="1" t="s">
        <v>106</v>
      </c>
      <c r="Z5" s="1" t="s">
        <v>300</v>
      </c>
      <c r="AA5" s="1" t="s">
        <v>124</v>
      </c>
      <c r="AB5" s="1" t="s">
        <v>6</v>
      </c>
      <c r="AC5" s="1" t="s">
        <v>17</v>
      </c>
      <c r="AD5" s="1" t="s">
        <v>108</v>
      </c>
      <c r="AE5" s="1" t="s">
        <v>109</v>
      </c>
      <c r="AF5" s="1" t="s">
        <v>110</v>
      </c>
      <c r="AG5" s="1" t="s">
        <v>5</v>
      </c>
      <c r="AH5" s="1" t="s">
        <v>111</v>
      </c>
      <c r="AI5" s="1" t="s">
        <v>112</v>
      </c>
      <c r="AJ5" s="1" t="s">
        <v>113</v>
      </c>
      <c r="AK5" s="1" t="s">
        <v>15</v>
      </c>
      <c r="AL5" s="1" t="s">
        <v>120</v>
      </c>
      <c r="AO5" s="1" t="s">
        <v>114</v>
      </c>
      <c r="AR5" s="1" t="s">
        <v>5</v>
      </c>
      <c r="AS5" s="1" t="s">
        <v>5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2</v>
      </c>
      <c r="BF5" s="1">
        <v>0</v>
      </c>
      <c r="BG5" s="1">
        <v>0</v>
      </c>
      <c r="BH5" s="1">
        <v>0</v>
      </c>
      <c r="BI5" s="1">
        <v>0</v>
      </c>
      <c r="BJ5" s="4">
        <v>0</v>
      </c>
      <c r="BK5" s="4">
        <v>0</v>
      </c>
      <c r="BL5" s="1">
        <v>0</v>
      </c>
      <c r="BM5" s="1">
        <v>2</v>
      </c>
      <c r="BN5" s="1">
        <v>0</v>
      </c>
      <c r="BO5" s="1">
        <v>9100</v>
      </c>
      <c r="BP5" s="1" t="s">
        <v>115</v>
      </c>
      <c r="BQ5" s="1">
        <v>-80.259300570150799</v>
      </c>
      <c r="BR5" s="1">
        <v>26.301837928996001</v>
      </c>
      <c r="BS5" s="1">
        <v>772822.80110570404</v>
      </c>
      <c r="BT5" s="1">
        <v>260902.00331364499</v>
      </c>
      <c r="BU5" s="5">
        <v>42417.005509259259</v>
      </c>
    </row>
    <row r="6" spans="1:73" x14ac:dyDescent="0.3">
      <c r="A6" s="1">
        <v>83658925</v>
      </c>
      <c r="B6" s="1" t="s">
        <v>772</v>
      </c>
      <c r="C6" s="1" t="s">
        <v>103</v>
      </c>
      <c r="D6" s="1" t="s">
        <v>104</v>
      </c>
      <c r="E6" s="2">
        <v>41595</v>
      </c>
      <c r="F6" s="3">
        <v>7.2222222222222229E-2</v>
      </c>
      <c r="G6" s="1" t="s">
        <v>122</v>
      </c>
      <c r="H6" s="1" t="s">
        <v>105</v>
      </c>
      <c r="I6" s="1" t="s">
        <v>145</v>
      </c>
      <c r="J6" s="1" t="s">
        <v>773</v>
      </c>
      <c r="K6" s="1">
        <v>2640</v>
      </c>
      <c r="L6" s="1" t="s">
        <v>2</v>
      </c>
      <c r="M6" s="1" t="s">
        <v>774</v>
      </c>
      <c r="N6" s="1">
        <v>2</v>
      </c>
      <c r="O6" s="1">
        <v>0</v>
      </c>
      <c r="P6" s="1">
        <v>2</v>
      </c>
      <c r="Q6" s="1">
        <v>1</v>
      </c>
      <c r="R6" s="1" t="s">
        <v>6</v>
      </c>
      <c r="S6" s="1" t="s">
        <v>5</v>
      </c>
      <c r="T6" s="1" t="s">
        <v>6</v>
      </c>
      <c r="U6" s="4">
        <v>30000</v>
      </c>
      <c r="V6" s="1" t="s">
        <v>9</v>
      </c>
      <c r="W6" s="1" t="s">
        <v>12</v>
      </c>
      <c r="Y6" s="1" t="s">
        <v>774</v>
      </c>
      <c r="Z6" s="1" t="s">
        <v>775</v>
      </c>
      <c r="AA6" s="1" t="s">
        <v>776</v>
      </c>
      <c r="AB6" s="1" t="s">
        <v>6</v>
      </c>
      <c r="AC6" s="1" t="s">
        <v>311</v>
      </c>
      <c r="AD6" s="1" t="s">
        <v>108</v>
      </c>
      <c r="AE6" s="1" t="s">
        <v>109</v>
      </c>
      <c r="AF6" s="1" t="s">
        <v>110</v>
      </c>
      <c r="AG6" s="1" t="s">
        <v>5</v>
      </c>
      <c r="AH6" s="1" t="s">
        <v>111</v>
      </c>
      <c r="AI6" s="1" t="s">
        <v>112</v>
      </c>
      <c r="AJ6" s="1" t="s">
        <v>113</v>
      </c>
      <c r="AK6" s="1" t="s">
        <v>14</v>
      </c>
      <c r="AL6" s="1" t="s">
        <v>114</v>
      </c>
      <c r="AO6" s="1" t="s">
        <v>114</v>
      </c>
      <c r="AR6" s="1" t="s">
        <v>5</v>
      </c>
      <c r="AS6" s="1" t="s">
        <v>5</v>
      </c>
      <c r="AX6" s="1">
        <v>0</v>
      </c>
      <c r="AY6" s="1">
        <v>0</v>
      </c>
      <c r="AZ6" s="1">
        <v>1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</v>
      </c>
      <c r="BH6" s="1">
        <v>2</v>
      </c>
      <c r="BI6" s="1">
        <v>0</v>
      </c>
      <c r="BJ6" s="4">
        <v>2</v>
      </c>
      <c r="BK6" s="4">
        <v>0</v>
      </c>
      <c r="BL6" s="1">
        <v>1</v>
      </c>
      <c r="BM6" s="1">
        <v>0</v>
      </c>
      <c r="BN6" s="1">
        <v>0</v>
      </c>
      <c r="BO6" s="1">
        <v>30000</v>
      </c>
      <c r="BP6" s="1" t="s">
        <v>115</v>
      </c>
      <c r="BQ6" s="1">
        <v>-80.259300570150799</v>
      </c>
      <c r="BR6" s="1">
        <v>26.301837928996001</v>
      </c>
      <c r="BS6" s="1">
        <v>772822.80110570404</v>
      </c>
      <c r="BT6" s="1">
        <v>260902.00331364499</v>
      </c>
      <c r="BU6" s="5">
        <v>42417.063055555554</v>
      </c>
    </row>
    <row r="7" spans="1:73" x14ac:dyDescent="0.3">
      <c r="A7" s="1">
        <v>83658582</v>
      </c>
      <c r="B7" s="1" t="s">
        <v>753</v>
      </c>
      <c r="C7" s="1" t="s">
        <v>103</v>
      </c>
      <c r="D7" s="1" t="s">
        <v>104</v>
      </c>
      <c r="E7" s="2">
        <v>41605</v>
      </c>
      <c r="F7" s="3">
        <v>0.1111111111111111</v>
      </c>
      <c r="G7" s="1" t="s">
        <v>122</v>
      </c>
      <c r="H7" s="1" t="s">
        <v>105</v>
      </c>
      <c r="I7" s="1" t="s">
        <v>754</v>
      </c>
      <c r="J7" s="1" t="s">
        <v>755</v>
      </c>
      <c r="K7" s="1">
        <v>2640</v>
      </c>
      <c r="L7" s="1" t="s">
        <v>3</v>
      </c>
      <c r="M7" s="1" t="s">
        <v>117</v>
      </c>
      <c r="N7" s="1">
        <v>1</v>
      </c>
      <c r="O7" s="1">
        <v>0</v>
      </c>
      <c r="P7" s="1">
        <v>0</v>
      </c>
      <c r="Q7" s="1">
        <v>0</v>
      </c>
      <c r="R7" s="1" t="s">
        <v>5</v>
      </c>
      <c r="S7" s="1" t="s">
        <v>5</v>
      </c>
      <c r="T7" s="1" t="s">
        <v>5</v>
      </c>
      <c r="U7" s="4">
        <v>4800</v>
      </c>
      <c r="V7" s="1" t="s">
        <v>8</v>
      </c>
      <c r="W7" s="1" t="s">
        <v>141</v>
      </c>
      <c r="Y7" s="1" t="s">
        <v>117</v>
      </c>
      <c r="Z7" s="1" t="s">
        <v>135</v>
      </c>
      <c r="AA7" s="1" t="s">
        <v>107</v>
      </c>
      <c r="AB7" s="1" t="s">
        <v>5</v>
      </c>
      <c r="AC7" s="1" t="s">
        <v>18</v>
      </c>
      <c r="AD7" s="1" t="s">
        <v>146</v>
      </c>
      <c r="AE7" s="1" t="s">
        <v>119</v>
      </c>
      <c r="AF7" s="1" t="s">
        <v>110</v>
      </c>
      <c r="AG7" s="1" t="s">
        <v>5</v>
      </c>
      <c r="AH7" s="1" t="s">
        <v>111</v>
      </c>
      <c r="AI7" s="1" t="s">
        <v>152</v>
      </c>
      <c r="AJ7" s="1" t="s">
        <v>113</v>
      </c>
      <c r="AK7" s="1" t="s">
        <v>15</v>
      </c>
      <c r="AL7" s="1" t="s">
        <v>114</v>
      </c>
      <c r="AO7" s="1" t="s">
        <v>114</v>
      </c>
      <c r="AR7" s="1" t="s">
        <v>5</v>
      </c>
      <c r="AS7" s="1" t="s">
        <v>5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4">
        <v>0</v>
      </c>
      <c r="BK7" s="4">
        <v>0</v>
      </c>
      <c r="BL7" s="1">
        <v>0</v>
      </c>
      <c r="BM7" s="1">
        <v>2</v>
      </c>
      <c r="BN7" s="1">
        <v>1800</v>
      </c>
      <c r="BO7" s="1">
        <v>3000</v>
      </c>
      <c r="BP7" s="1" t="s">
        <v>129</v>
      </c>
      <c r="BQ7" s="1">
        <v>-80.236919155780498</v>
      </c>
      <c r="BR7" s="1">
        <v>26.301775980391</v>
      </c>
      <c r="BS7" s="1">
        <v>775053</v>
      </c>
      <c r="BT7" s="1">
        <v>260963</v>
      </c>
      <c r="BU7" s="5">
        <v>41974.522476851853</v>
      </c>
    </row>
    <row r="8" spans="1:73" x14ac:dyDescent="0.3">
      <c r="A8" s="1">
        <v>83681636</v>
      </c>
      <c r="B8" s="1" t="s">
        <v>744</v>
      </c>
      <c r="C8" s="1" t="s">
        <v>103</v>
      </c>
      <c r="D8" s="1" t="s">
        <v>104</v>
      </c>
      <c r="E8" s="2">
        <v>41740</v>
      </c>
      <c r="F8" s="3">
        <v>0.33749999999999997</v>
      </c>
      <c r="G8" s="1" t="s">
        <v>122</v>
      </c>
      <c r="H8" s="1" t="s">
        <v>105</v>
      </c>
      <c r="I8" s="1" t="s">
        <v>745</v>
      </c>
      <c r="J8" s="1" t="s">
        <v>746</v>
      </c>
      <c r="K8" s="1">
        <v>2640</v>
      </c>
      <c r="L8" s="1" t="s">
        <v>2</v>
      </c>
      <c r="M8" s="1" t="s">
        <v>126</v>
      </c>
      <c r="N8" s="1">
        <v>2</v>
      </c>
      <c r="O8" s="1">
        <v>0</v>
      </c>
      <c r="P8" s="1">
        <v>0</v>
      </c>
      <c r="Q8" s="1">
        <v>0</v>
      </c>
      <c r="R8" s="1" t="s">
        <v>5</v>
      </c>
      <c r="S8" s="1" t="s">
        <v>5</v>
      </c>
      <c r="T8" s="1" t="s">
        <v>5</v>
      </c>
      <c r="U8" s="4">
        <v>57250</v>
      </c>
      <c r="V8" s="1" t="s">
        <v>7</v>
      </c>
      <c r="W8" s="1" t="s">
        <v>10</v>
      </c>
      <c r="Y8" s="1" t="s">
        <v>127</v>
      </c>
      <c r="Z8" s="1" t="s">
        <v>300</v>
      </c>
      <c r="AA8" s="1" t="s">
        <v>107</v>
      </c>
      <c r="AB8" s="1" t="s">
        <v>6</v>
      </c>
      <c r="AC8" s="1" t="s">
        <v>148</v>
      </c>
      <c r="AD8" s="1" t="s">
        <v>108</v>
      </c>
      <c r="AE8" s="1" t="s">
        <v>119</v>
      </c>
      <c r="AF8" s="1" t="s">
        <v>110</v>
      </c>
      <c r="AG8" s="1" t="s">
        <v>5</v>
      </c>
      <c r="AH8" s="1" t="s">
        <v>111</v>
      </c>
      <c r="AI8" s="1" t="s">
        <v>112</v>
      </c>
      <c r="AJ8" s="1" t="s">
        <v>113</v>
      </c>
      <c r="AK8" s="1" t="s">
        <v>14</v>
      </c>
      <c r="AL8" s="1" t="s">
        <v>114</v>
      </c>
      <c r="AO8" s="1" t="s">
        <v>114</v>
      </c>
      <c r="AR8" s="1" t="s">
        <v>5</v>
      </c>
      <c r="AS8" s="1" t="s">
        <v>5</v>
      </c>
      <c r="AX8" s="1">
        <v>0</v>
      </c>
      <c r="AY8" s="1">
        <v>0</v>
      </c>
      <c r="AZ8" s="1">
        <v>1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4">
        <v>0</v>
      </c>
      <c r="BK8" s="4">
        <v>0</v>
      </c>
      <c r="BL8" s="1">
        <v>0</v>
      </c>
      <c r="BM8" s="1">
        <v>3</v>
      </c>
      <c r="BN8" s="1">
        <v>12250</v>
      </c>
      <c r="BO8" s="1">
        <v>45000</v>
      </c>
      <c r="BP8" s="1" t="s">
        <v>129</v>
      </c>
      <c r="BQ8" s="1">
        <v>-80.260941837676</v>
      </c>
      <c r="BR8" s="1">
        <v>26.301918672783</v>
      </c>
      <c r="BS8" s="1">
        <v>772659</v>
      </c>
      <c r="BT8" s="1">
        <v>260906</v>
      </c>
      <c r="BU8" s="5">
        <v>41974.522523148145</v>
      </c>
    </row>
    <row r="9" spans="1:73" x14ac:dyDescent="0.3">
      <c r="A9" s="1">
        <v>83701225</v>
      </c>
      <c r="B9" s="1" t="s">
        <v>770</v>
      </c>
      <c r="C9" s="1" t="s">
        <v>103</v>
      </c>
      <c r="D9" s="1" t="s">
        <v>104</v>
      </c>
      <c r="E9" s="2">
        <v>41760</v>
      </c>
      <c r="F9" s="3">
        <v>2.0833333333333332E-2</v>
      </c>
      <c r="G9" s="1" t="s">
        <v>122</v>
      </c>
      <c r="H9" s="1" t="s">
        <v>105</v>
      </c>
      <c r="I9" s="1" t="s">
        <v>764</v>
      </c>
      <c r="J9" s="1" t="s">
        <v>771</v>
      </c>
      <c r="K9" s="1">
        <v>2640</v>
      </c>
      <c r="L9" s="1" t="s">
        <v>2</v>
      </c>
      <c r="M9" s="1" t="s">
        <v>117</v>
      </c>
      <c r="N9" s="1">
        <v>1</v>
      </c>
      <c r="O9" s="1">
        <v>0</v>
      </c>
      <c r="P9" s="1">
        <v>0</v>
      </c>
      <c r="Q9" s="1">
        <v>1</v>
      </c>
      <c r="R9" s="1" t="s">
        <v>5</v>
      </c>
      <c r="S9" s="1" t="s">
        <v>5</v>
      </c>
      <c r="T9" s="1" t="s">
        <v>6</v>
      </c>
      <c r="U9" s="4">
        <v>17500</v>
      </c>
      <c r="V9" s="1" t="s">
        <v>7</v>
      </c>
      <c r="W9" s="1" t="s">
        <v>12</v>
      </c>
      <c r="Y9" s="1" t="s">
        <v>117</v>
      </c>
      <c r="Z9" s="1" t="s">
        <v>155</v>
      </c>
      <c r="AA9" s="1" t="s">
        <v>124</v>
      </c>
      <c r="AB9" s="1" t="s">
        <v>6</v>
      </c>
      <c r="AC9" s="1" t="s">
        <v>18</v>
      </c>
      <c r="AD9" s="1" t="s">
        <v>150</v>
      </c>
      <c r="AE9" s="1" t="s">
        <v>131</v>
      </c>
      <c r="AF9" s="1" t="s">
        <v>110</v>
      </c>
      <c r="AG9" s="1" t="s">
        <v>5</v>
      </c>
      <c r="AH9" s="1" t="s">
        <v>111</v>
      </c>
      <c r="AI9" s="1" t="s">
        <v>112</v>
      </c>
      <c r="AJ9" s="1" t="s">
        <v>113</v>
      </c>
      <c r="AK9" s="1" t="s">
        <v>14</v>
      </c>
      <c r="AL9" s="1" t="s">
        <v>114</v>
      </c>
      <c r="AO9" s="1" t="s">
        <v>114</v>
      </c>
      <c r="AR9" s="1" t="s">
        <v>5</v>
      </c>
      <c r="AS9" s="1" t="s">
        <v>5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1</v>
      </c>
      <c r="BF9" s="1">
        <v>0</v>
      </c>
      <c r="BG9" s="1">
        <v>0</v>
      </c>
      <c r="BH9" s="1">
        <v>0</v>
      </c>
      <c r="BI9" s="1">
        <v>0</v>
      </c>
      <c r="BJ9" s="4">
        <v>0</v>
      </c>
      <c r="BK9" s="4">
        <v>0</v>
      </c>
      <c r="BL9" s="1">
        <v>0</v>
      </c>
      <c r="BM9" s="1">
        <v>1</v>
      </c>
      <c r="BN9" s="1">
        <v>2500</v>
      </c>
      <c r="BO9" s="1">
        <v>15000</v>
      </c>
      <c r="BP9" s="1" t="s">
        <v>115</v>
      </c>
      <c r="BQ9" s="1">
        <v>-80.266589655751901</v>
      </c>
      <c r="BR9" s="1">
        <v>26.3022977500951</v>
      </c>
      <c r="BS9" s="1">
        <v>772095</v>
      </c>
      <c r="BT9" s="1">
        <v>260931</v>
      </c>
      <c r="BU9" s="5">
        <v>42387.350578703707</v>
      </c>
    </row>
    <row r="10" spans="1:73" x14ac:dyDescent="0.3">
      <c r="A10" s="1">
        <v>83792389</v>
      </c>
      <c r="B10" s="1" t="s">
        <v>752</v>
      </c>
      <c r="C10" s="1" t="s">
        <v>103</v>
      </c>
      <c r="D10" s="1" t="s">
        <v>104</v>
      </c>
      <c r="E10" s="2">
        <v>41872</v>
      </c>
      <c r="F10" s="3">
        <v>0.52430555555555558</v>
      </c>
      <c r="G10" s="1" t="s">
        <v>122</v>
      </c>
      <c r="H10" s="1" t="s">
        <v>105</v>
      </c>
      <c r="I10" s="1" t="s">
        <v>116</v>
      </c>
      <c r="J10" s="1" t="s">
        <v>738</v>
      </c>
      <c r="K10" s="1">
        <v>0</v>
      </c>
      <c r="M10" s="1" t="s">
        <v>117</v>
      </c>
      <c r="N10" s="1">
        <v>1</v>
      </c>
      <c r="O10" s="1">
        <v>0</v>
      </c>
      <c r="P10" s="1">
        <v>0</v>
      </c>
      <c r="Q10" s="1">
        <v>0</v>
      </c>
      <c r="R10" s="1" t="s">
        <v>5</v>
      </c>
      <c r="S10" s="1" t="s">
        <v>5</v>
      </c>
      <c r="T10" s="1" t="s">
        <v>5</v>
      </c>
      <c r="U10" s="4">
        <v>4000</v>
      </c>
      <c r="V10" s="1" t="s">
        <v>8</v>
      </c>
      <c r="W10" s="1" t="s">
        <v>10</v>
      </c>
      <c r="Y10" s="1" t="s">
        <v>117</v>
      </c>
      <c r="Z10" s="1" t="s">
        <v>300</v>
      </c>
      <c r="AA10" s="1" t="s">
        <v>107</v>
      </c>
      <c r="AB10" s="1" t="s">
        <v>6</v>
      </c>
      <c r="AC10" s="1" t="s">
        <v>18</v>
      </c>
      <c r="AD10" s="1" t="s">
        <v>118</v>
      </c>
      <c r="AE10" s="1" t="s">
        <v>119</v>
      </c>
      <c r="AF10" s="1" t="s">
        <v>110</v>
      </c>
      <c r="AG10" s="1" t="s">
        <v>5</v>
      </c>
      <c r="AH10" s="1" t="s">
        <v>111</v>
      </c>
      <c r="AI10" s="1" t="s">
        <v>112</v>
      </c>
      <c r="AJ10" s="1" t="s">
        <v>113</v>
      </c>
      <c r="AK10" s="1" t="s">
        <v>15</v>
      </c>
      <c r="AL10" s="1" t="s">
        <v>120</v>
      </c>
      <c r="AO10" s="1" t="s">
        <v>121</v>
      </c>
      <c r="AR10" s="1" t="s">
        <v>5</v>
      </c>
      <c r="AS10" s="1" t="s">
        <v>5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4">
        <v>0</v>
      </c>
      <c r="BK10" s="4">
        <v>0</v>
      </c>
      <c r="BL10" s="1">
        <v>0</v>
      </c>
      <c r="BM10" s="1">
        <v>2</v>
      </c>
      <c r="BN10" s="1">
        <v>1500</v>
      </c>
      <c r="BO10" s="1">
        <v>2500</v>
      </c>
      <c r="BP10" s="1" t="s">
        <v>115</v>
      </c>
      <c r="BQ10" s="1">
        <v>-80.259621432612803</v>
      </c>
      <c r="BR10" s="1">
        <v>26.301840943591699</v>
      </c>
      <c r="BS10" s="1">
        <v>772790.82149542496</v>
      </c>
      <c r="BT10" s="1">
        <v>260901.36771503501</v>
      </c>
      <c r="BU10" s="5">
        <v>42467.729201388887</v>
      </c>
    </row>
    <row r="11" spans="1:73" x14ac:dyDescent="0.3">
      <c r="A11" s="1">
        <v>83725531</v>
      </c>
      <c r="B11" s="1" t="s">
        <v>769</v>
      </c>
      <c r="C11" s="1" t="s">
        <v>103</v>
      </c>
      <c r="D11" s="1" t="s">
        <v>104</v>
      </c>
      <c r="E11" s="2">
        <v>41879</v>
      </c>
      <c r="F11" s="3">
        <v>0.72916666666666663</v>
      </c>
      <c r="G11" s="1" t="s">
        <v>122</v>
      </c>
      <c r="H11" s="1" t="s">
        <v>105</v>
      </c>
      <c r="I11" s="1" t="s">
        <v>145</v>
      </c>
      <c r="J11" s="1" t="s">
        <v>751</v>
      </c>
      <c r="K11" s="1">
        <v>2640</v>
      </c>
      <c r="L11" s="1" t="s">
        <v>3</v>
      </c>
      <c r="M11" s="1" t="s">
        <v>117</v>
      </c>
      <c r="N11" s="1">
        <v>1</v>
      </c>
      <c r="O11" s="1">
        <v>0</v>
      </c>
      <c r="P11" s="1">
        <v>0</v>
      </c>
      <c r="Q11" s="1">
        <v>1</v>
      </c>
      <c r="R11" s="1" t="s">
        <v>5</v>
      </c>
      <c r="S11" s="1" t="s">
        <v>5</v>
      </c>
      <c r="T11" s="1" t="s">
        <v>5</v>
      </c>
      <c r="U11" s="4">
        <v>8000</v>
      </c>
      <c r="V11" s="1" t="s">
        <v>7</v>
      </c>
      <c r="W11" s="1" t="s">
        <v>10</v>
      </c>
      <c r="Y11" s="1" t="s">
        <v>117</v>
      </c>
      <c r="Z11" s="1" t="s">
        <v>5</v>
      </c>
      <c r="AA11" s="1" t="s">
        <v>124</v>
      </c>
      <c r="AB11" s="1" t="s">
        <v>6</v>
      </c>
      <c r="AC11" s="1" t="s">
        <v>18</v>
      </c>
      <c r="AD11" s="1" t="s">
        <v>146</v>
      </c>
      <c r="AE11" s="1" t="s">
        <v>109</v>
      </c>
      <c r="AF11" s="1" t="s">
        <v>110</v>
      </c>
      <c r="AG11" s="1" t="s">
        <v>5</v>
      </c>
      <c r="AH11" s="1" t="s">
        <v>111</v>
      </c>
      <c r="AI11" s="1" t="s">
        <v>112</v>
      </c>
      <c r="AJ11" s="1" t="s">
        <v>113</v>
      </c>
      <c r="AK11" s="1" t="s">
        <v>14</v>
      </c>
      <c r="AL11" s="1" t="s">
        <v>114</v>
      </c>
      <c r="AO11" s="1" t="s">
        <v>114</v>
      </c>
      <c r="AR11" s="1" t="s">
        <v>5</v>
      </c>
      <c r="AS11" s="1" t="s">
        <v>5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1</v>
      </c>
      <c r="BG11" s="1">
        <v>0</v>
      </c>
      <c r="BH11" s="1">
        <v>0</v>
      </c>
      <c r="BI11" s="1">
        <v>0</v>
      </c>
      <c r="BJ11" s="4">
        <v>1</v>
      </c>
      <c r="BK11" s="4">
        <v>0</v>
      </c>
      <c r="BL11" s="1">
        <v>0</v>
      </c>
      <c r="BM11" s="1">
        <v>1</v>
      </c>
      <c r="BN11" s="1">
        <v>0</v>
      </c>
      <c r="BO11" s="1">
        <v>8000</v>
      </c>
      <c r="BP11" s="1" t="s">
        <v>115</v>
      </c>
      <c r="BQ11" s="1">
        <v>-80.259299598772103</v>
      </c>
      <c r="BR11" s="1">
        <v>26.3018369529096</v>
      </c>
      <c r="BS11" s="1">
        <v>772822.90117588302</v>
      </c>
      <c r="BT11" s="1">
        <v>260901.89796337101</v>
      </c>
      <c r="BU11" s="5">
        <v>42467.730092592596</v>
      </c>
    </row>
    <row r="12" spans="1:73" x14ac:dyDescent="0.3">
      <c r="A12" s="1">
        <v>83705785</v>
      </c>
      <c r="B12" s="1" t="s">
        <v>758</v>
      </c>
      <c r="C12" s="1" t="s">
        <v>103</v>
      </c>
      <c r="D12" s="1" t="s">
        <v>104</v>
      </c>
      <c r="E12" s="2">
        <v>41907</v>
      </c>
      <c r="F12" s="3">
        <v>7.6388888888888895E-2</v>
      </c>
      <c r="G12" s="1" t="s">
        <v>122</v>
      </c>
      <c r="H12" s="1" t="s">
        <v>105</v>
      </c>
      <c r="I12" s="1" t="s">
        <v>140</v>
      </c>
      <c r="J12" s="1" t="s">
        <v>759</v>
      </c>
      <c r="K12" s="1">
        <v>0</v>
      </c>
      <c r="M12" s="1" t="s">
        <v>117</v>
      </c>
      <c r="N12" s="1">
        <v>1</v>
      </c>
      <c r="O12" s="1">
        <v>0</v>
      </c>
      <c r="P12" s="1">
        <v>0</v>
      </c>
      <c r="Q12" s="1">
        <v>0</v>
      </c>
      <c r="R12" s="1" t="s">
        <v>5</v>
      </c>
      <c r="S12" s="1" t="s">
        <v>5</v>
      </c>
      <c r="T12" s="1" t="s">
        <v>5</v>
      </c>
      <c r="U12" s="4">
        <v>5000</v>
      </c>
      <c r="V12" s="1" t="s">
        <v>8</v>
      </c>
      <c r="W12" s="1" t="s">
        <v>12</v>
      </c>
      <c r="Y12" s="1" t="s">
        <v>117</v>
      </c>
      <c r="Z12" s="1" t="s">
        <v>135</v>
      </c>
      <c r="AA12" s="1" t="s">
        <v>107</v>
      </c>
      <c r="AB12" s="1" t="s">
        <v>5</v>
      </c>
      <c r="AC12" s="1" t="s">
        <v>18</v>
      </c>
      <c r="AD12" s="1" t="s">
        <v>342</v>
      </c>
      <c r="AE12" s="1" t="s">
        <v>109</v>
      </c>
      <c r="AF12" s="1" t="s">
        <v>110</v>
      </c>
      <c r="AG12" s="1" t="s">
        <v>5</v>
      </c>
      <c r="AH12" s="1" t="s">
        <v>111</v>
      </c>
      <c r="AI12" s="1" t="s">
        <v>139</v>
      </c>
      <c r="AJ12" s="1" t="s">
        <v>113</v>
      </c>
      <c r="AK12" s="1" t="s">
        <v>15</v>
      </c>
      <c r="AL12" s="1" t="s">
        <v>120</v>
      </c>
      <c r="AO12" s="1" t="s">
        <v>114</v>
      </c>
      <c r="AR12" s="1" t="s">
        <v>5</v>
      </c>
      <c r="AS12" s="1" t="s">
        <v>5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4">
        <v>0</v>
      </c>
      <c r="BK12" s="4">
        <v>0</v>
      </c>
      <c r="BL12" s="1">
        <v>0</v>
      </c>
      <c r="BM12" s="1">
        <v>1</v>
      </c>
      <c r="BN12" s="1">
        <v>1000</v>
      </c>
      <c r="BO12" s="1">
        <v>4000</v>
      </c>
      <c r="BP12" s="1" t="s">
        <v>115</v>
      </c>
      <c r="BQ12" s="1">
        <v>-80.259621432612803</v>
      </c>
      <c r="BR12" s="1">
        <v>26.301840943591699</v>
      </c>
      <c r="BS12" s="1">
        <v>772790.82149542496</v>
      </c>
      <c r="BT12" s="1">
        <v>260901.36771503501</v>
      </c>
      <c r="BU12" s="5">
        <v>42467.743935185186</v>
      </c>
    </row>
    <row r="13" spans="1:73" x14ac:dyDescent="0.3">
      <c r="A13" s="1">
        <v>83839926</v>
      </c>
      <c r="B13" s="1" t="s">
        <v>737</v>
      </c>
      <c r="C13" s="1" t="s">
        <v>103</v>
      </c>
      <c r="D13" s="1" t="s">
        <v>104</v>
      </c>
      <c r="E13" s="2">
        <v>41930</v>
      </c>
      <c r="F13" s="3">
        <v>0.10069444444444443</v>
      </c>
      <c r="G13" s="1" t="s">
        <v>122</v>
      </c>
      <c r="H13" s="1" t="s">
        <v>105</v>
      </c>
      <c r="I13" s="1" t="s">
        <v>151</v>
      </c>
      <c r="J13" s="1" t="s">
        <v>738</v>
      </c>
      <c r="K13" s="1">
        <v>0</v>
      </c>
      <c r="M13" s="1" t="s">
        <v>117</v>
      </c>
      <c r="N13" s="1">
        <v>1</v>
      </c>
      <c r="O13" s="1">
        <v>0</v>
      </c>
      <c r="P13" s="1">
        <v>0</v>
      </c>
      <c r="Q13" s="1">
        <v>0</v>
      </c>
      <c r="R13" s="1" t="s">
        <v>5</v>
      </c>
      <c r="S13" s="1" t="s">
        <v>5</v>
      </c>
      <c r="T13" s="1" t="s">
        <v>5</v>
      </c>
      <c r="U13" s="4">
        <v>10000</v>
      </c>
      <c r="V13" s="1" t="s">
        <v>7</v>
      </c>
      <c r="W13" s="1" t="s">
        <v>12</v>
      </c>
      <c r="Y13" s="1" t="s">
        <v>117</v>
      </c>
      <c r="Z13" s="1" t="s">
        <v>5</v>
      </c>
      <c r="AA13" s="1" t="s">
        <v>107</v>
      </c>
      <c r="AB13" s="1" t="s">
        <v>5</v>
      </c>
      <c r="AC13" s="1" t="s">
        <v>18</v>
      </c>
      <c r="AD13" s="1" t="s">
        <v>342</v>
      </c>
      <c r="AE13" s="1" t="s">
        <v>131</v>
      </c>
      <c r="AF13" s="1" t="s">
        <v>110</v>
      </c>
      <c r="AG13" s="1" t="s">
        <v>5</v>
      </c>
      <c r="AH13" s="1" t="s">
        <v>111</v>
      </c>
      <c r="AI13" s="1" t="s">
        <v>112</v>
      </c>
      <c r="AJ13" s="1" t="s">
        <v>153</v>
      </c>
      <c r="AK13" s="1" t="s">
        <v>14</v>
      </c>
      <c r="AL13" s="1" t="s">
        <v>114</v>
      </c>
      <c r="AO13" s="1" t="s">
        <v>114</v>
      </c>
      <c r="AR13" s="1" t="s">
        <v>5</v>
      </c>
      <c r="AS13" s="1" t="s">
        <v>5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4">
        <v>0</v>
      </c>
      <c r="BK13" s="4">
        <v>0</v>
      </c>
      <c r="BL13" s="1">
        <v>0</v>
      </c>
      <c r="BM13" s="1">
        <v>0</v>
      </c>
      <c r="BN13" s="1">
        <v>5000</v>
      </c>
      <c r="BO13" s="1">
        <v>5000</v>
      </c>
      <c r="BP13" s="1" t="s">
        <v>115</v>
      </c>
      <c r="BQ13" s="1">
        <v>-80.259621432612803</v>
      </c>
      <c r="BR13" s="1">
        <v>26.301840943591699</v>
      </c>
      <c r="BS13" s="1">
        <v>772790.82149542496</v>
      </c>
      <c r="BT13" s="1">
        <v>260901.36771503501</v>
      </c>
      <c r="BU13" s="5">
        <v>42467.73746527778</v>
      </c>
    </row>
    <row r="14" spans="1:73" x14ac:dyDescent="0.3">
      <c r="A14" s="1">
        <v>84552800</v>
      </c>
      <c r="B14" s="1" t="s">
        <v>743</v>
      </c>
      <c r="C14" s="1" t="s">
        <v>103</v>
      </c>
      <c r="D14" s="1" t="s">
        <v>104</v>
      </c>
      <c r="E14" s="2">
        <v>41985</v>
      </c>
      <c r="F14" s="3">
        <v>0.47569444444444442</v>
      </c>
      <c r="G14" s="1" t="s">
        <v>122</v>
      </c>
      <c r="H14" s="1" t="s">
        <v>105</v>
      </c>
      <c r="I14" s="1" t="s">
        <v>116</v>
      </c>
      <c r="J14" s="1" t="s">
        <v>738</v>
      </c>
      <c r="K14" s="1">
        <v>0</v>
      </c>
      <c r="M14" s="1" t="s">
        <v>18</v>
      </c>
      <c r="N14" s="1">
        <v>3</v>
      </c>
      <c r="O14" s="1">
        <v>0</v>
      </c>
      <c r="P14" s="1">
        <v>0</v>
      </c>
      <c r="Q14" s="1">
        <v>0</v>
      </c>
      <c r="R14" s="1" t="s">
        <v>5</v>
      </c>
      <c r="S14" s="1" t="s">
        <v>5</v>
      </c>
      <c r="T14" s="1" t="s">
        <v>5</v>
      </c>
      <c r="U14" s="4">
        <v>4000</v>
      </c>
      <c r="V14" s="1" t="s">
        <v>7</v>
      </c>
      <c r="W14" s="1" t="s">
        <v>10</v>
      </c>
      <c r="Y14" s="1" t="s">
        <v>133</v>
      </c>
      <c r="Z14" s="1" t="s">
        <v>155</v>
      </c>
      <c r="AA14" s="1" t="s">
        <v>107</v>
      </c>
      <c r="AB14" s="1" t="s">
        <v>6</v>
      </c>
      <c r="AC14" s="1" t="s">
        <v>17</v>
      </c>
      <c r="AD14" s="1" t="s">
        <v>108</v>
      </c>
      <c r="AE14" s="1" t="s">
        <v>109</v>
      </c>
      <c r="AF14" s="1" t="s">
        <v>110</v>
      </c>
      <c r="AG14" s="1" t="s">
        <v>5</v>
      </c>
      <c r="AH14" s="1" t="s">
        <v>111</v>
      </c>
      <c r="AI14" s="1" t="s">
        <v>112</v>
      </c>
      <c r="AJ14" s="1" t="s">
        <v>113</v>
      </c>
      <c r="AK14" s="1" t="s">
        <v>14</v>
      </c>
      <c r="AL14" s="1" t="s">
        <v>114</v>
      </c>
      <c r="AO14" s="1" t="s">
        <v>114</v>
      </c>
      <c r="AR14" s="1" t="s">
        <v>5</v>
      </c>
      <c r="AS14" s="1" t="s">
        <v>5</v>
      </c>
      <c r="AX14" s="1">
        <v>0</v>
      </c>
      <c r="AY14" s="1">
        <v>0</v>
      </c>
      <c r="AZ14" s="1">
        <v>1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4">
        <v>0</v>
      </c>
      <c r="BK14" s="4">
        <v>0</v>
      </c>
      <c r="BL14" s="1">
        <v>0</v>
      </c>
      <c r="BM14" s="1">
        <v>2</v>
      </c>
      <c r="BN14" s="1">
        <v>0</v>
      </c>
      <c r="BO14" s="1">
        <v>4000</v>
      </c>
      <c r="BP14" s="1" t="s">
        <v>115</v>
      </c>
      <c r="BQ14" s="1">
        <v>-80.259621432612803</v>
      </c>
      <c r="BR14" s="1">
        <v>26.301840943591699</v>
      </c>
      <c r="BS14" s="1">
        <v>772790.82149542496</v>
      </c>
      <c r="BT14" s="1">
        <v>260901.36771503501</v>
      </c>
      <c r="BU14" s="5">
        <v>42467.748333333337</v>
      </c>
    </row>
    <row r="15" spans="1:73" x14ac:dyDescent="0.3">
      <c r="A15" s="1">
        <v>84552803</v>
      </c>
      <c r="B15" s="1" t="s">
        <v>742</v>
      </c>
      <c r="C15" s="1" t="s">
        <v>103</v>
      </c>
      <c r="D15" s="1" t="s">
        <v>104</v>
      </c>
      <c r="E15" s="2">
        <v>42017</v>
      </c>
      <c r="F15" s="3">
        <v>0.33333333333333331</v>
      </c>
      <c r="G15" s="1" t="s">
        <v>122</v>
      </c>
      <c r="H15" s="1" t="s">
        <v>105</v>
      </c>
      <c r="I15" s="1" t="s">
        <v>116</v>
      </c>
      <c r="J15" s="1" t="s">
        <v>738</v>
      </c>
      <c r="K15" s="1">
        <v>0</v>
      </c>
      <c r="M15" s="1" t="s">
        <v>126</v>
      </c>
      <c r="N15" s="1">
        <v>2</v>
      </c>
      <c r="O15" s="1">
        <v>0</v>
      </c>
      <c r="P15" s="1">
        <v>0</v>
      </c>
      <c r="Q15" s="1">
        <v>0</v>
      </c>
      <c r="R15" s="1" t="s">
        <v>5</v>
      </c>
      <c r="S15" s="1" t="s">
        <v>5</v>
      </c>
      <c r="T15" s="1" t="s">
        <v>5</v>
      </c>
      <c r="U15" s="4">
        <v>3500</v>
      </c>
      <c r="V15" s="1" t="s">
        <v>7</v>
      </c>
      <c r="W15" s="1" t="s">
        <v>10</v>
      </c>
      <c r="Y15" s="1" t="s">
        <v>127</v>
      </c>
      <c r="Z15" s="1" t="s">
        <v>155</v>
      </c>
      <c r="AA15" s="1" t="s">
        <v>107</v>
      </c>
      <c r="AB15" s="1" t="s">
        <v>6</v>
      </c>
      <c r="AC15" s="1" t="s">
        <v>148</v>
      </c>
      <c r="AD15" s="1" t="s">
        <v>108</v>
      </c>
      <c r="AE15" s="1" t="s">
        <v>109</v>
      </c>
      <c r="AF15" s="1" t="s">
        <v>110</v>
      </c>
      <c r="AG15" s="1" t="s">
        <v>5</v>
      </c>
      <c r="AH15" s="1" t="s">
        <v>111</v>
      </c>
      <c r="AI15" s="1" t="s">
        <v>112</v>
      </c>
      <c r="AJ15" s="1" t="s">
        <v>113</v>
      </c>
      <c r="AK15" s="1" t="s">
        <v>15</v>
      </c>
      <c r="AL15" s="1" t="s">
        <v>114</v>
      </c>
      <c r="AO15" s="1" t="s">
        <v>114</v>
      </c>
      <c r="AR15" s="1" t="s">
        <v>5</v>
      </c>
      <c r="AS15" s="1" t="s">
        <v>5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4">
        <v>0</v>
      </c>
      <c r="BK15" s="4">
        <v>0</v>
      </c>
      <c r="BL15" s="1">
        <v>0</v>
      </c>
      <c r="BM15" s="1">
        <v>1</v>
      </c>
      <c r="BN15" s="1">
        <v>0</v>
      </c>
      <c r="BO15" s="1">
        <v>3500</v>
      </c>
      <c r="BP15" s="1" t="s">
        <v>129</v>
      </c>
      <c r="BQ15" s="1">
        <v>-80.260199999999998</v>
      </c>
      <c r="BR15" s="1">
        <v>26.301840041880201</v>
      </c>
      <c r="BS15" s="1">
        <v>772733.17836593802</v>
      </c>
      <c r="BT15" s="1">
        <v>260899.51875234599</v>
      </c>
      <c r="BU15" s="5">
        <v>42024.265347222223</v>
      </c>
    </row>
    <row r="16" spans="1:73" x14ac:dyDescent="0.3">
      <c r="A16" s="1">
        <v>84571344</v>
      </c>
      <c r="B16" s="1" t="s">
        <v>747</v>
      </c>
      <c r="C16" s="1" t="s">
        <v>103</v>
      </c>
      <c r="D16" s="1" t="s">
        <v>104</v>
      </c>
      <c r="E16" s="2">
        <v>42066</v>
      </c>
      <c r="F16" s="3">
        <v>0.4236111111111111</v>
      </c>
      <c r="G16" s="1" t="s">
        <v>122</v>
      </c>
      <c r="H16" s="1" t="s">
        <v>105</v>
      </c>
      <c r="I16" s="1" t="s">
        <v>748</v>
      </c>
      <c r="J16" s="1" t="s">
        <v>749</v>
      </c>
      <c r="K16" s="1">
        <v>2640</v>
      </c>
      <c r="L16" s="1" t="s">
        <v>3</v>
      </c>
      <c r="M16" s="1" t="s">
        <v>18</v>
      </c>
      <c r="N16" s="1">
        <v>2</v>
      </c>
      <c r="O16" s="1">
        <v>0</v>
      </c>
      <c r="P16" s="1">
        <v>0</v>
      </c>
      <c r="Q16" s="1">
        <v>0</v>
      </c>
      <c r="R16" s="1" t="s">
        <v>5</v>
      </c>
      <c r="S16" s="1" t="s">
        <v>5</v>
      </c>
      <c r="T16" s="1" t="s">
        <v>5</v>
      </c>
      <c r="U16" s="4">
        <v>100</v>
      </c>
      <c r="V16" s="1" t="s">
        <v>7</v>
      </c>
      <c r="W16" s="1" t="s">
        <v>10</v>
      </c>
      <c r="Y16" s="1" t="s">
        <v>18</v>
      </c>
      <c r="Z16" s="1" t="s">
        <v>135</v>
      </c>
      <c r="AA16" s="1" t="s">
        <v>107</v>
      </c>
      <c r="AB16" s="1" t="s">
        <v>5</v>
      </c>
      <c r="AC16" s="1" t="s">
        <v>18</v>
      </c>
      <c r="AD16" s="1" t="s">
        <v>144</v>
      </c>
      <c r="AE16" s="1" t="s">
        <v>109</v>
      </c>
      <c r="AF16" s="1" t="s">
        <v>110</v>
      </c>
      <c r="AG16" s="1" t="s">
        <v>5</v>
      </c>
      <c r="AH16" s="1" t="s">
        <v>111</v>
      </c>
      <c r="AI16" s="1" t="s">
        <v>112</v>
      </c>
      <c r="AJ16" s="1" t="s">
        <v>113</v>
      </c>
      <c r="AK16" s="1" t="s">
        <v>14</v>
      </c>
      <c r="AL16" s="1" t="s">
        <v>114</v>
      </c>
      <c r="AO16" s="1" t="s">
        <v>114</v>
      </c>
      <c r="AR16" s="1" t="s">
        <v>5</v>
      </c>
      <c r="AS16" s="1" t="s">
        <v>5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4">
        <v>0</v>
      </c>
      <c r="BK16" s="4">
        <v>0</v>
      </c>
      <c r="BL16" s="1">
        <v>0</v>
      </c>
      <c r="BM16" s="1">
        <v>0</v>
      </c>
      <c r="BN16" s="1">
        <v>0</v>
      </c>
      <c r="BO16" s="1">
        <v>100</v>
      </c>
      <c r="BP16" s="1" t="s">
        <v>129</v>
      </c>
      <c r="BQ16" s="1">
        <v>-80.258520020235494</v>
      </c>
      <c r="BR16" s="1">
        <v>26.302180064783101</v>
      </c>
      <c r="BS16" s="1">
        <v>772899.42000000202</v>
      </c>
      <c r="BT16" s="1">
        <v>260942.32</v>
      </c>
      <c r="BU16" s="5">
        <v>42071.260347222225</v>
      </c>
    </row>
    <row r="17" spans="1:73" x14ac:dyDescent="0.3">
      <c r="A17" s="1">
        <v>84862315</v>
      </c>
      <c r="B17" s="1" t="s">
        <v>750</v>
      </c>
      <c r="C17" s="1" t="s">
        <v>103</v>
      </c>
      <c r="D17" s="1" t="s">
        <v>104</v>
      </c>
      <c r="E17" s="2">
        <v>42122</v>
      </c>
      <c r="F17" s="3">
        <v>0.34236111111111112</v>
      </c>
      <c r="G17" s="1" t="s">
        <v>122</v>
      </c>
      <c r="H17" s="1" t="s">
        <v>105</v>
      </c>
      <c r="I17" s="1" t="s">
        <v>145</v>
      </c>
      <c r="J17" s="1" t="s">
        <v>751</v>
      </c>
      <c r="K17" s="1">
        <v>1320</v>
      </c>
      <c r="L17" s="1" t="s">
        <v>2</v>
      </c>
      <c r="M17" s="1" t="s">
        <v>18</v>
      </c>
      <c r="N17" s="1">
        <v>1</v>
      </c>
      <c r="O17" s="1">
        <v>0</v>
      </c>
      <c r="P17" s="1">
        <v>0</v>
      </c>
      <c r="Q17" s="1">
        <v>0</v>
      </c>
      <c r="R17" s="1" t="s">
        <v>5</v>
      </c>
      <c r="S17" s="1" t="s">
        <v>5</v>
      </c>
      <c r="T17" s="1" t="s">
        <v>5</v>
      </c>
      <c r="U17" s="4">
        <v>2000</v>
      </c>
      <c r="V17" s="1" t="s">
        <v>7</v>
      </c>
      <c r="W17" s="1" t="s">
        <v>10</v>
      </c>
      <c r="Y17" s="1" t="s">
        <v>123</v>
      </c>
      <c r="Z17" s="1" t="s">
        <v>155</v>
      </c>
      <c r="AA17" s="1" t="s">
        <v>107</v>
      </c>
      <c r="AB17" s="1" t="s">
        <v>6</v>
      </c>
      <c r="AC17" s="1" t="s">
        <v>18</v>
      </c>
      <c r="AD17" s="1" t="s">
        <v>331</v>
      </c>
      <c r="AE17" s="1" t="s">
        <v>109</v>
      </c>
      <c r="AF17" s="1" t="s">
        <v>110</v>
      </c>
      <c r="AG17" s="1" t="s">
        <v>5</v>
      </c>
      <c r="AH17" s="1" t="s">
        <v>111</v>
      </c>
      <c r="AI17" s="1" t="s">
        <v>112</v>
      </c>
      <c r="AJ17" s="1" t="s">
        <v>113</v>
      </c>
      <c r="AK17" s="1" t="s">
        <v>14</v>
      </c>
      <c r="AL17" s="1" t="s">
        <v>114</v>
      </c>
      <c r="AO17" s="1" t="s">
        <v>114</v>
      </c>
      <c r="AR17" s="1" t="s">
        <v>5</v>
      </c>
      <c r="AS17" s="1" t="s">
        <v>5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4">
        <v>0</v>
      </c>
      <c r="BK17" s="4">
        <v>0</v>
      </c>
      <c r="BL17" s="1">
        <v>0</v>
      </c>
      <c r="BM17" s="1">
        <v>0</v>
      </c>
      <c r="BN17" s="1">
        <v>0</v>
      </c>
      <c r="BO17" s="1">
        <v>2000</v>
      </c>
      <c r="BP17" s="1" t="s">
        <v>115</v>
      </c>
      <c r="BQ17" s="1">
        <v>-80.262552367916001</v>
      </c>
      <c r="BR17" s="1">
        <v>26.302236604270099</v>
      </c>
      <c r="BS17" s="1">
        <v>772497.46384039999</v>
      </c>
      <c r="BT17" s="1">
        <v>260936.405363937</v>
      </c>
      <c r="BU17" s="5">
        <v>42387.35056712963</v>
      </c>
    </row>
    <row r="18" spans="1:73" x14ac:dyDescent="0.3">
      <c r="A18" s="1">
        <v>85122369</v>
      </c>
      <c r="B18" s="1" t="s">
        <v>756</v>
      </c>
      <c r="C18" s="1" t="s">
        <v>103</v>
      </c>
      <c r="D18" s="1" t="s">
        <v>104</v>
      </c>
      <c r="E18" s="2">
        <v>42306</v>
      </c>
      <c r="F18" s="3">
        <v>0.88888888888888884</v>
      </c>
      <c r="G18" s="1" t="s">
        <v>122</v>
      </c>
      <c r="H18" s="1" t="s">
        <v>105</v>
      </c>
      <c r="I18" s="1" t="s">
        <v>757</v>
      </c>
      <c r="J18" s="1" t="s">
        <v>751</v>
      </c>
      <c r="K18" s="1">
        <v>2640</v>
      </c>
      <c r="L18" s="1" t="s">
        <v>2</v>
      </c>
      <c r="M18" s="1" t="s">
        <v>117</v>
      </c>
      <c r="N18" s="1">
        <v>1</v>
      </c>
      <c r="O18" s="1">
        <v>0</v>
      </c>
      <c r="P18" s="1">
        <v>0</v>
      </c>
      <c r="Q18" s="1">
        <v>0</v>
      </c>
      <c r="R18" s="1" t="s">
        <v>5</v>
      </c>
      <c r="S18" s="1" t="s">
        <v>5</v>
      </c>
      <c r="T18" s="1" t="s">
        <v>5</v>
      </c>
      <c r="U18" s="4">
        <v>30000</v>
      </c>
      <c r="V18" s="1" t="s">
        <v>9</v>
      </c>
      <c r="W18" s="1" t="s">
        <v>12</v>
      </c>
      <c r="Y18" s="1" t="s">
        <v>117</v>
      </c>
      <c r="Z18" s="1" t="s">
        <v>300</v>
      </c>
      <c r="AA18" s="1" t="s">
        <v>107</v>
      </c>
      <c r="AB18" s="1" t="s">
        <v>6</v>
      </c>
      <c r="AC18" s="1" t="s">
        <v>18</v>
      </c>
      <c r="AD18" s="1" t="s">
        <v>150</v>
      </c>
      <c r="AE18" s="1" t="s">
        <v>131</v>
      </c>
      <c r="AF18" s="1" t="s">
        <v>110</v>
      </c>
      <c r="AG18" s="1" t="s">
        <v>5</v>
      </c>
      <c r="AH18" s="1" t="s">
        <v>111</v>
      </c>
      <c r="AI18" s="1" t="s">
        <v>112</v>
      </c>
      <c r="AJ18" s="1" t="s">
        <v>113</v>
      </c>
      <c r="AK18" s="1" t="s">
        <v>14</v>
      </c>
      <c r="AL18" s="1" t="s">
        <v>114</v>
      </c>
      <c r="AO18" s="1" t="s">
        <v>114</v>
      </c>
      <c r="AR18" s="1" t="s">
        <v>5</v>
      </c>
      <c r="AS18" s="1" t="s">
        <v>5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4">
        <v>0</v>
      </c>
      <c r="BK18" s="4">
        <v>0</v>
      </c>
      <c r="BL18" s="1">
        <v>0</v>
      </c>
      <c r="BM18" s="1">
        <v>0</v>
      </c>
      <c r="BN18" s="1">
        <v>0</v>
      </c>
      <c r="BO18" s="1">
        <v>30000</v>
      </c>
      <c r="BP18" s="1" t="s">
        <v>129</v>
      </c>
      <c r="BQ18" s="1">
        <v>-80.250681182068703</v>
      </c>
      <c r="BR18" s="1">
        <v>26.301719912237299</v>
      </c>
      <c r="BS18" s="1">
        <v>773682</v>
      </c>
      <c r="BT18" s="1">
        <v>260915</v>
      </c>
      <c r="BU18" s="5">
        <v>42318.250625000001</v>
      </c>
    </row>
  </sheetData>
  <autoFilter ref="A1:BU1" xr:uid="{F8B4C033-2397-4C4A-90B1-F0B4F64FD107}">
    <sortState xmlns:xlrd2="http://schemas.microsoft.com/office/spreadsheetml/2017/richdata2" ref="A2:BU18">
      <sortCondition ref="E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25F3-74B9-4C22-ABCF-CA2C017067F0}">
  <dimension ref="A1:GC1001"/>
  <sheetViews>
    <sheetView workbookViewId="0"/>
  </sheetViews>
  <sheetFormatPr defaultColWidth="8.88671875" defaultRowHeight="14.4" x14ac:dyDescent="0.3"/>
  <cols>
    <col min="1" max="1" width="8.88671875" style="89"/>
    <col min="2" max="2" width="11.109375" style="1" customWidth="1"/>
    <col min="3" max="3" width="9.109375" style="1" customWidth="1"/>
    <col min="4" max="4" width="11.5546875" style="1" bestFit="1" customWidth="1"/>
    <col min="5" max="8" width="9.109375" style="1" customWidth="1"/>
    <col min="9" max="9" width="10.88671875" style="1" bestFit="1" customWidth="1"/>
    <col min="10" max="28" width="9.109375" style="1" customWidth="1"/>
    <col min="29" max="29" width="8.88671875" style="1" customWidth="1"/>
    <col min="30" max="124" width="9.109375" style="1" customWidth="1"/>
    <col min="125" max="125" width="8.88671875" style="1" customWidth="1"/>
    <col min="126" max="130" width="8.88671875" style="1"/>
    <col min="131" max="131" width="43.33203125" style="1" customWidth="1"/>
    <col min="132" max="132" width="15" style="1" customWidth="1"/>
    <col min="133" max="133" width="15" style="45" customWidth="1"/>
    <col min="134" max="134" width="15" style="1" customWidth="1"/>
    <col min="135" max="135" width="18.33203125" style="1" customWidth="1"/>
    <col min="136" max="141" width="15" style="1" customWidth="1"/>
    <col min="142" max="142" width="8.88671875" style="1"/>
    <col min="143" max="152" width="15" style="1" customWidth="1"/>
    <col min="153" max="153" width="8.88671875" style="1" customWidth="1"/>
    <col min="154" max="156" width="8.88671875" style="12" customWidth="1"/>
    <col min="157" max="157" width="8.88671875" style="1" customWidth="1"/>
    <col min="158" max="159" width="8.88671875" style="1"/>
    <col min="160" max="160" width="24.6640625" style="1" customWidth="1"/>
    <col min="161" max="170" width="9.109375" style="1" customWidth="1"/>
    <col min="171" max="16384" width="8.88671875" style="1"/>
  </cols>
  <sheetData>
    <row r="1" spans="1:182" ht="72.599999999999994" thickBot="1" x14ac:dyDescent="0.35">
      <c r="A1" s="6" t="s">
        <v>157</v>
      </c>
      <c r="B1" s="7" t="s">
        <v>158</v>
      </c>
      <c r="C1" s="7" t="s">
        <v>159</v>
      </c>
      <c r="D1" s="8" t="s">
        <v>160</v>
      </c>
      <c r="E1" s="7" t="s">
        <v>161</v>
      </c>
      <c r="F1" s="7" t="s">
        <v>162</v>
      </c>
      <c r="G1" s="8" t="s">
        <v>163</v>
      </c>
      <c r="H1" s="8" t="s">
        <v>164</v>
      </c>
      <c r="I1" s="8" t="s">
        <v>165</v>
      </c>
      <c r="J1" s="7" t="s">
        <v>166</v>
      </c>
      <c r="K1" s="8" t="s">
        <v>167</v>
      </c>
      <c r="L1" s="8" t="s">
        <v>168</v>
      </c>
      <c r="M1" s="8" t="s">
        <v>169</v>
      </c>
      <c r="N1" s="8" t="s">
        <v>170</v>
      </c>
      <c r="O1" s="8" t="s">
        <v>171</v>
      </c>
      <c r="P1" s="8" t="s">
        <v>172</v>
      </c>
      <c r="Q1" s="8" t="s">
        <v>173</v>
      </c>
      <c r="R1" s="8" t="s">
        <v>174</v>
      </c>
      <c r="S1" s="8" t="s">
        <v>175</v>
      </c>
      <c r="T1" s="7" t="s">
        <v>176</v>
      </c>
      <c r="U1" s="8" t="s">
        <v>177</v>
      </c>
      <c r="V1" s="8" t="s">
        <v>178</v>
      </c>
      <c r="W1" s="8" t="s">
        <v>179</v>
      </c>
      <c r="X1" s="8" t="s">
        <v>180</v>
      </c>
      <c r="Y1" s="8" t="s">
        <v>181</v>
      </c>
      <c r="Z1" s="7" t="s">
        <v>182</v>
      </c>
      <c r="AA1" s="8" t="s">
        <v>183</v>
      </c>
      <c r="AB1" s="7" t="s">
        <v>184</v>
      </c>
      <c r="AC1" s="7" t="s">
        <v>185</v>
      </c>
      <c r="AD1" s="7" t="s">
        <v>186</v>
      </c>
      <c r="AE1" s="8" t="s">
        <v>187</v>
      </c>
      <c r="AF1" s="8" t="s">
        <v>188</v>
      </c>
      <c r="AG1" s="7" t="s">
        <v>189</v>
      </c>
      <c r="AH1" s="7" t="s">
        <v>190</v>
      </c>
      <c r="AI1" s="8" t="s">
        <v>191</v>
      </c>
      <c r="AJ1" s="8" t="s">
        <v>192</v>
      </c>
      <c r="AK1" s="8" t="s">
        <v>193</v>
      </c>
      <c r="AL1" s="7" t="s">
        <v>194</v>
      </c>
      <c r="AM1" s="7" t="s">
        <v>195</v>
      </c>
      <c r="AN1" s="7" t="s">
        <v>196</v>
      </c>
      <c r="AO1" s="8" t="s">
        <v>197</v>
      </c>
      <c r="AP1" s="7" t="s">
        <v>198</v>
      </c>
      <c r="AQ1" s="8" t="s">
        <v>199</v>
      </c>
      <c r="AR1" s="8" t="s">
        <v>200</v>
      </c>
      <c r="AS1" s="8" t="s">
        <v>201</v>
      </c>
      <c r="AT1" s="8" t="s">
        <v>202</v>
      </c>
      <c r="AU1" s="7" t="s">
        <v>203</v>
      </c>
      <c r="AV1" s="8" t="s">
        <v>204</v>
      </c>
      <c r="AW1" s="8" t="s">
        <v>205</v>
      </c>
      <c r="AX1" s="7" t="s">
        <v>206</v>
      </c>
      <c r="AY1" s="8" t="s">
        <v>207</v>
      </c>
      <c r="AZ1" s="8" t="s">
        <v>208</v>
      </c>
      <c r="BA1" s="8" t="s">
        <v>209</v>
      </c>
      <c r="BB1" s="8" t="s">
        <v>210</v>
      </c>
      <c r="BC1" s="8" t="s">
        <v>211</v>
      </c>
      <c r="BD1" s="8" t="s">
        <v>212</v>
      </c>
      <c r="BE1" s="8" t="s">
        <v>213</v>
      </c>
      <c r="BF1" s="8" t="s">
        <v>214</v>
      </c>
      <c r="BG1" s="8" t="s">
        <v>215</v>
      </c>
      <c r="BH1" s="8" t="s">
        <v>216</v>
      </c>
      <c r="BI1" s="8" t="s">
        <v>217</v>
      </c>
      <c r="BJ1" s="8" t="s">
        <v>218</v>
      </c>
      <c r="BK1" s="8" t="s">
        <v>219</v>
      </c>
      <c r="BL1" s="8" t="s">
        <v>218</v>
      </c>
      <c r="BM1" s="7" t="s">
        <v>220</v>
      </c>
      <c r="BN1" s="8" t="s">
        <v>220</v>
      </c>
      <c r="BO1" s="8" t="s">
        <v>221</v>
      </c>
      <c r="BP1" s="8" t="s">
        <v>222</v>
      </c>
      <c r="BQ1" s="8" t="s">
        <v>223</v>
      </c>
      <c r="BR1" s="7" t="s">
        <v>224</v>
      </c>
      <c r="BS1" s="8" t="s">
        <v>225</v>
      </c>
      <c r="BT1" s="7" t="s">
        <v>226</v>
      </c>
      <c r="BU1" s="8" t="s">
        <v>227</v>
      </c>
      <c r="BV1" s="8" t="s">
        <v>228</v>
      </c>
      <c r="BW1" s="8" t="s">
        <v>229</v>
      </c>
      <c r="BX1" s="8" t="s">
        <v>230</v>
      </c>
      <c r="BY1" s="7" t="s">
        <v>231</v>
      </c>
      <c r="BZ1" s="8" t="s">
        <v>232</v>
      </c>
      <c r="CA1" s="8" t="s">
        <v>233</v>
      </c>
      <c r="CB1" s="8" t="s">
        <v>234</v>
      </c>
      <c r="CC1" s="8" t="s">
        <v>235</v>
      </c>
      <c r="CD1" s="8" t="s">
        <v>236</v>
      </c>
      <c r="CE1" s="8" t="s">
        <v>237</v>
      </c>
      <c r="CF1" s="7" t="s">
        <v>238</v>
      </c>
      <c r="CG1" s="7" t="s">
        <v>239</v>
      </c>
      <c r="CH1" s="7" t="s">
        <v>240</v>
      </c>
      <c r="CI1" s="7" t="s">
        <v>241</v>
      </c>
      <c r="CJ1" s="8" t="s">
        <v>242</v>
      </c>
      <c r="CK1" s="8" t="s">
        <v>243</v>
      </c>
      <c r="CL1" s="8" t="s">
        <v>244</v>
      </c>
      <c r="CM1" s="8" t="s">
        <v>245</v>
      </c>
      <c r="CN1" s="7" t="s">
        <v>246</v>
      </c>
      <c r="CO1" s="8" t="s">
        <v>247</v>
      </c>
      <c r="CP1" s="8" t="s">
        <v>248</v>
      </c>
      <c r="CQ1" s="8" t="s">
        <v>249</v>
      </c>
      <c r="CR1" s="8" t="s">
        <v>250</v>
      </c>
      <c r="CS1" s="8" t="s">
        <v>251</v>
      </c>
      <c r="CT1" s="8" t="s">
        <v>252</v>
      </c>
      <c r="CU1" s="8" t="s">
        <v>253</v>
      </c>
      <c r="CV1" s="8" t="s">
        <v>254</v>
      </c>
      <c r="CW1" s="8" t="s">
        <v>255</v>
      </c>
      <c r="CX1" s="8" t="s">
        <v>256</v>
      </c>
      <c r="CY1" s="8" t="s">
        <v>257</v>
      </c>
      <c r="CZ1" s="8" t="s">
        <v>258</v>
      </c>
      <c r="DA1" s="8" t="s">
        <v>259</v>
      </c>
      <c r="DB1" s="8" t="s">
        <v>260</v>
      </c>
      <c r="DC1" s="8" t="s">
        <v>261</v>
      </c>
      <c r="DD1" s="8" t="s">
        <v>262</v>
      </c>
      <c r="DE1" s="8" t="s">
        <v>263</v>
      </c>
      <c r="DF1" s="8" t="s">
        <v>264</v>
      </c>
      <c r="DG1" s="7" t="s">
        <v>265</v>
      </c>
      <c r="DH1" s="7" t="s">
        <v>266</v>
      </c>
      <c r="DI1" s="7" t="s">
        <v>267</v>
      </c>
      <c r="DJ1" s="8" t="s">
        <v>268</v>
      </c>
      <c r="DK1" s="8" t="s">
        <v>269</v>
      </c>
      <c r="DL1" s="8" t="s">
        <v>270</v>
      </c>
      <c r="DM1" s="8" t="s">
        <v>271</v>
      </c>
      <c r="DN1" s="8" t="s">
        <v>272</v>
      </c>
      <c r="DO1" s="8" t="s">
        <v>273</v>
      </c>
      <c r="DP1" s="8" t="s">
        <v>274</v>
      </c>
      <c r="DQ1" s="8" t="s">
        <v>275</v>
      </c>
      <c r="DR1" s="8" t="s">
        <v>276</v>
      </c>
      <c r="DS1" s="8" t="s">
        <v>277</v>
      </c>
      <c r="DT1" s="8" t="s">
        <v>278</v>
      </c>
      <c r="DU1" s="9" t="s">
        <v>279</v>
      </c>
      <c r="DV1" s="10"/>
      <c r="DW1" s="10"/>
      <c r="DX1" s="10"/>
      <c r="EA1" s="11"/>
      <c r="EB1" s="11">
        <v>15</v>
      </c>
      <c r="EC1" s="11">
        <f>EB1+0.1</f>
        <v>15.1</v>
      </c>
      <c r="ED1" s="11">
        <f t="shared" ref="ED1:EK1" si="0">EC1+0.1</f>
        <v>15.2</v>
      </c>
      <c r="EE1" s="11">
        <f t="shared" si="0"/>
        <v>15.299999999999999</v>
      </c>
      <c r="EF1" s="11">
        <f t="shared" si="0"/>
        <v>15.399999999999999</v>
      </c>
      <c r="EG1" s="11">
        <f t="shared" si="0"/>
        <v>15.499999999999998</v>
      </c>
      <c r="EH1" s="11">
        <f t="shared" si="0"/>
        <v>15.599999999999998</v>
      </c>
      <c r="EI1" s="11">
        <f t="shared" si="0"/>
        <v>15.699999999999998</v>
      </c>
      <c r="EJ1" s="11">
        <f t="shared" si="0"/>
        <v>15.799999999999997</v>
      </c>
      <c r="EK1" s="11">
        <f t="shared" si="0"/>
        <v>15.899999999999997</v>
      </c>
      <c r="EL1" s="11">
        <f>EK1+0.1</f>
        <v>15.999999999999996</v>
      </c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82" ht="15" thickBot="1" x14ac:dyDescent="0.35">
      <c r="A2" s="13">
        <f t="shared" ref="A2:A18" si="1">IF(I2=87470000,J2,IF(I2=86470000,J2+47.24,IF(I2=93470000,J2+73.15,IF(I2=89470000,J2+117.81,IF(I2=94470000,J2+138.13,IF(I2=88470000,J2+IF(J2&lt;=7.992,173.08,188.54),IF(I2=91470000,J2+181.08,IF(I2=92470000,J2+190.51,IF(I2=92471000,J2+208.45,IF(I2=75470000,J2+249.31,IF(I2=11470000,J2+274.18,IF(I2=18470000,J2+297.87,IF(I2=75474000,J2,IF(I2=92472000,J2+1.08,IF(I2=75474000,J2+4,IF(I2=77470000,J2+37.71,IF(I2=75471000,J2,IF(I2=10471000,J2,IF(I2=16470000,J2,IF(I2=10470000,J2+IF(J2&lt;=12.206,2.32,13.58),IF(I2=14470000,J2+17.26,IF(I2=8470000,J2+36.66,IF(I2=87471000,J2+0.25,IF(I2=86471000,J2+40.01,IF(I2=86472000,J2,IF(I2=92473000,J2+0.89,IF(I2=75473000,J2+5.56,"RAMP")))))))))))))))))))))))))))</f>
        <v>15.087</v>
      </c>
      <c r="B2" s="14">
        <v>832284770</v>
      </c>
      <c r="C2" s="14">
        <v>2013</v>
      </c>
      <c r="D2" s="15">
        <v>41307</v>
      </c>
      <c r="E2" s="14">
        <v>1129</v>
      </c>
      <c r="F2" s="14">
        <v>6</v>
      </c>
      <c r="G2" s="14">
        <v>8</v>
      </c>
      <c r="H2" s="14">
        <v>86</v>
      </c>
      <c r="I2" s="14">
        <v>86472000</v>
      </c>
      <c r="J2" s="14">
        <v>15.087</v>
      </c>
      <c r="K2" s="14">
        <v>3765</v>
      </c>
      <c r="L2" s="14">
        <v>0.156</v>
      </c>
      <c r="M2" s="14" t="s">
        <v>280</v>
      </c>
      <c r="N2" s="14" t="s">
        <v>155</v>
      </c>
      <c r="O2" s="14" t="s">
        <v>502</v>
      </c>
      <c r="P2" s="14" t="s">
        <v>503</v>
      </c>
      <c r="Q2" s="14">
        <v>0.5</v>
      </c>
      <c r="R2" s="14" t="s">
        <v>280</v>
      </c>
      <c r="S2" s="14" t="s">
        <v>155</v>
      </c>
      <c r="T2" s="14" t="s">
        <v>282</v>
      </c>
      <c r="U2" s="14" t="s">
        <v>283</v>
      </c>
      <c r="V2" s="14">
        <v>10</v>
      </c>
      <c r="W2" s="14">
        <v>31</v>
      </c>
      <c r="X2" s="14" t="s">
        <v>284</v>
      </c>
      <c r="Y2" s="14">
        <v>2</v>
      </c>
      <c r="Z2" s="14">
        <v>2</v>
      </c>
      <c r="AA2" s="14">
        <v>1</v>
      </c>
      <c r="AB2" s="14">
        <v>27</v>
      </c>
      <c r="AC2" s="14">
        <v>77</v>
      </c>
      <c r="AD2" s="14">
        <v>3</v>
      </c>
      <c r="AE2" s="14">
        <v>1</v>
      </c>
      <c r="AF2" s="14">
        <v>1</v>
      </c>
      <c r="AG2" s="14" t="s">
        <v>292</v>
      </c>
      <c r="AH2" s="14" t="s">
        <v>135</v>
      </c>
      <c r="AI2" s="14">
        <v>6</v>
      </c>
      <c r="AJ2" s="14">
        <v>1</v>
      </c>
      <c r="AK2" s="14">
        <v>1</v>
      </c>
      <c r="AL2" s="14">
        <v>1</v>
      </c>
      <c r="AM2" s="14">
        <v>1</v>
      </c>
      <c r="AN2" s="14">
        <v>1</v>
      </c>
      <c r="AO2" s="14">
        <v>1</v>
      </c>
      <c r="AP2" s="14">
        <v>1</v>
      </c>
      <c r="AQ2" s="14">
        <v>0</v>
      </c>
      <c r="AR2" s="14">
        <v>0</v>
      </c>
      <c r="AS2" s="14">
        <v>0</v>
      </c>
      <c r="AT2" s="14">
        <v>0</v>
      </c>
      <c r="AU2" s="14">
        <v>1</v>
      </c>
      <c r="AV2" s="14">
        <v>0</v>
      </c>
      <c r="AW2" s="14">
        <v>0</v>
      </c>
      <c r="AX2" s="14">
        <v>1</v>
      </c>
      <c r="AY2" s="14">
        <v>0</v>
      </c>
      <c r="AZ2" s="14">
        <v>0</v>
      </c>
      <c r="BA2" s="14">
        <v>1</v>
      </c>
      <c r="BB2" s="14" t="s">
        <v>286</v>
      </c>
      <c r="BC2" s="14">
        <v>0</v>
      </c>
      <c r="BD2" s="14">
        <v>5</v>
      </c>
      <c r="BE2" s="14">
        <v>12</v>
      </c>
      <c r="BF2" s="14">
        <v>3</v>
      </c>
      <c r="BG2" s="14">
        <v>1</v>
      </c>
      <c r="BH2" s="14" t="s">
        <v>287</v>
      </c>
      <c r="BI2" s="14">
        <v>36</v>
      </c>
      <c r="BJ2" s="14">
        <v>2</v>
      </c>
      <c r="BK2" s="14">
        <v>3</v>
      </c>
      <c r="BL2" s="14" t="s">
        <v>288</v>
      </c>
      <c r="BM2" s="14">
        <v>10</v>
      </c>
      <c r="BN2" s="14">
        <v>12</v>
      </c>
      <c r="BO2" s="14">
        <v>0</v>
      </c>
      <c r="BP2" s="14">
        <v>90</v>
      </c>
      <c r="BQ2" s="14" t="s">
        <v>496</v>
      </c>
      <c r="BR2" s="14">
        <v>65</v>
      </c>
      <c r="BS2" s="14">
        <v>1</v>
      </c>
      <c r="BT2" s="14">
        <v>58000</v>
      </c>
      <c r="BU2" s="14">
        <v>4</v>
      </c>
      <c r="BV2" s="14">
        <v>33</v>
      </c>
      <c r="BW2" s="14">
        <v>27</v>
      </c>
      <c r="BX2" s="14">
        <v>9</v>
      </c>
      <c r="BY2" s="14">
        <v>1</v>
      </c>
      <c r="BZ2" s="14">
        <v>1</v>
      </c>
      <c r="CA2" s="14">
        <v>0</v>
      </c>
      <c r="CB2" s="14">
        <v>0</v>
      </c>
      <c r="CC2" s="14">
        <v>0</v>
      </c>
      <c r="CD2" s="14">
        <v>0</v>
      </c>
      <c r="CE2" s="14">
        <v>2</v>
      </c>
      <c r="CF2" s="14">
        <v>1</v>
      </c>
      <c r="CG2" s="14" t="s">
        <v>300</v>
      </c>
      <c r="CH2" s="14">
        <v>30</v>
      </c>
      <c r="CI2" s="14">
        <v>66</v>
      </c>
      <c r="CJ2" s="14">
        <v>1</v>
      </c>
      <c r="CK2" s="14">
        <v>1</v>
      </c>
      <c r="CL2" s="14" t="s">
        <v>286</v>
      </c>
      <c r="CM2" s="14" t="s">
        <v>286</v>
      </c>
      <c r="CN2" s="14" t="s">
        <v>286</v>
      </c>
      <c r="CO2" s="14" t="s">
        <v>286</v>
      </c>
      <c r="CP2" s="14" t="s">
        <v>286</v>
      </c>
      <c r="CQ2" s="14" t="s">
        <v>286</v>
      </c>
      <c r="CR2" s="14" t="s">
        <v>286</v>
      </c>
      <c r="CS2" s="14" t="s">
        <v>286</v>
      </c>
      <c r="CT2" s="14" t="s">
        <v>286</v>
      </c>
      <c r="CU2" s="14" t="s">
        <v>286</v>
      </c>
      <c r="CV2" s="14" t="s">
        <v>288</v>
      </c>
      <c r="CW2" s="14" t="s">
        <v>286</v>
      </c>
      <c r="CX2" s="14" t="s">
        <v>289</v>
      </c>
      <c r="CY2" s="14" t="s">
        <v>286</v>
      </c>
      <c r="CZ2" s="14" t="s">
        <v>286</v>
      </c>
      <c r="DA2" s="14">
        <v>2417</v>
      </c>
      <c r="DB2" s="14">
        <v>2000</v>
      </c>
      <c r="DC2" s="14">
        <v>417</v>
      </c>
      <c r="DD2" s="14">
        <v>2</v>
      </c>
      <c r="DE2" s="14">
        <v>1</v>
      </c>
      <c r="DF2" s="14">
        <v>1</v>
      </c>
      <c r="DG2" s="14">
        <v>0</v>
      </c>
      <c r="DH2" s="14">
        <v>2</v>
      </c>
      <c r="DI2" s="14">
        <v>0</v>
      </c>
      <c r="DJ2" s="14">
        <v>0</v>
      </c>
      <c r="DK2" s="14">
        <v>0</v>
      </c>
      <c r="DL2" s="14">
        <v>0</v>
      </c>
      <c r="DM2" s="14">
        <v>26.301629899999998</v>
      </c>
      <c r="DN2" s="14">
        <v>80.244860000000003</v>
      </c>
      <c r="DO2" s="14">
        <v>26.301836600000001</v>
      </c>
      <c r="DP2" s="14">
        <v>80.259346300000004</v>
      </c>
      <c r="DQ2" s="15">
        <v>43144</v>
      </c>
      <c r="DR2" s="16">
        <v>0.67902777777777779</v>
      </c>
      <c r="DS2" s="14">
        <v>1</v>
      </c>
      <c r="DT2" s="14" t="s">
        <v>290</v>
      </c>
      <c r="DU2" s="17">
        <f t="shared" ref="DU2:DU18" si="2">IF(OR(Z2=1,Z2=6),1,0)</f>
        <v>0</v>
      </c>
      <c r="DX2" s="18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82" ht="20.25" customHeight="1" thickBot="1" x14ac:dyDescent="0.35">
      <c r="A3" s="13">
        <f t="shared" si="1"/>
        <v>15.087</v>
      </c>
      <c r="B3" s="14">
        <v>831716880</v>
      </c>
      <c r="C3" s="14">
        <v>2013</v>
      </c>
      <c r="D3" s="15">
        <v>41327</v>
      </c>
      <c r="E3" s="14">
        <v>1330</v>
      </c>
      <c r="F3" s="14">
        <v>5</v>
      </c>
      <c r="G3" s="14">
        <v>8</v>
      </c>
      <c r="H3" s="14">
        <v>86</v>
      </c>
      <c r="I3" s="14">
        <v>86472000</v>
      </c>
      <c r="J3" s="14">
        <v>15.087</v>
      </c>
      <c r="K3" s="14">
        <v>3765</v>
      </c>
      <c r="L3" s="14">
        <v>0.156</v>
      </c>
      <c r="M3" s="14" t="s">
        <v>280</v>
      </c>
      <c r="N3" s="14" t="s">
        <v>155</v>
      </c>
      <c r="O3" s="14" t="s">
        <v>500</v>
      </c>
      <c r="P3" s="14" t="s">
        <v>501</v>
      </c>
      <c r="Q3" s="14">
        <v>0.5</v>
      </c>
      <c r="R3" s="14" t="s">
        <v>280</v>
      </c>
      <c r="S3" s="14" t="s">
        <v>155</v>
      </c>
      <c r="T3" s="14" t="s">
        <v>282</v>
      </c>
      <c r="U3" s="14" t="s">
        <v>283</v>
      </c>
      <c r="V3" s="14">
        <v>10</v>
      </c>
      <c r="W3" s="14">
        <v>31</v>
      </c>
      <c r="X3" s="14" t="s">
        <v>284</v>
      </c>
      <c r="Y3" s="14">
        <v>2</v>
      </c>
      <c r="Z3" s="14">
        <v>3</v>
      </c>
      <c r="AA3" s="14">
        <v>2</v>
      </c>
      <c r="AB3" s="14">
        <v>27</v>
      </c>
      <c r="AC3" s="14">
        <v>77</v>
      </c>
      <c r="AD3" s="14">
        <v>1</v>
      </c>
      <c r="AE3" s="14">
        <v>1</v>
      </c>
      <c r="AF3" s="14">
        <v>1</v>
      </c>
      <c r="AG3" s="14" t="s">
        <v>301</v>
      </c>
      <c r="AH3" s="14" t="s">
        <v>135</v>
      </c>
      <c r="AI3" s="14">
        <v>6</v>
      </c>
      <c r="AJ3" s="14">
        <v>2</v>
      </c>
      <c r="AK3" s="14">
        <v>1</v>
      </c>
      <c r="AL3" s="14">
        <v>1</v>
      </c>
      <c r="AM3" s="14">
        <v>1</v>
      </c>
      <c r="AN3" s="14">
        <v>1</v>
      </c>
      <c r="AO3" s="14">
        <v>1</v>
      </c>
      <c r="AP3" s="14">
        <v>1</v>
      </c>
      <c r="AQ3" s="14">
        <v>0</v>
      </c>
      <c r="AR3" s="14">
        <v>0</v>
      </c>
      <c r="AS3" s="14">
        <v>0</v>
      </c>
      <c r="AT3" s="14">
        <v>0</v>
      </c>
      <c r="AU3" s="14">
        <v>1</v>
      </c>
      <c r="AV3" s="14">
        <v>0</v>
      </c>
      <c r="AW3" s="14">
        <v>0</v>
      </c>
      <c r="AX3" s="14">
        <v>1</v>
      </c>
      <c r="AY3" s="14">
        <v>0</v>
      </c>
      <c r="AZ3" s="14">
        <v>0</v>
      </c>
      <c r="BA3" s="14">
        <v>1</v>
      </c>
      <c r="BB3" s="14">
        <v>1</v>
      </c>
      <c r="BC3" s="14">
        <v>0</v>
      </c>
      <c r="BD3" s="14">
        <v>5</v>
      </c>
      <c r="BE3" s="14">
        <v>12</v>
      </c>
      <c r="BF3" s="14">
        <v>3</v>
      </c>
      <c r="BG3" s="14">
        <v>1</v>
      </c>
      <c r="BH3" s="14" t="s">
        <v>287</v>
      </c>
      <c r="BI3" s="14">
        <v>36</v>
      </c>
      <c r="BJ3" s="14">
        <v>2</v>
      </c>
      <c r="BK3" s="14">
        <v>3</v>
      </c>
      <c r="BL3" s="14" t="s">
        <v>288</v>
      </c>
      <c r="BM3" s="14">
        <v>10</v>
      </c>
      <c r="BN3" s="14">
        <v>12</v>
      </c>
      <c r="BO3" s="14">
        <v>0</v>
      </c>
      <c r="BP3" s="14">
        <v>90</v>
      </c>
      <c r="BQ3" s="14" t="s">
        <v>496</v>
      </c>
      <c r="BR3" s="14">
        <v>65</v>
      </c>
      <c r="BS3" s="14">
        <v>1</v>
      </c>
      <c r="BT3" s="14">
        <v>58000</v>
      </c>
      <c r="BU3" s="14">
        <v>4</v>
      </c>
      <c r="BV3" s="14">
        <v>33</v>
      </c>
      <c r="BW3" s="14">
        <v>5</v>
      </c>
      <c r="BX3" s="14">
        <v>5</v>
      </c>
      <c r="BY3" s="14">
        <v>19</v>
      </c>
      <c r="BZ3" s="14">
        <v>1</v>
      </c>
      <c r="CA3" s="14">
        <v>0</v>
      </c>
      <c r="CB3" s="14">
        <v>0</v>
      </c>
      <c r="CC3" s="14">
        <v>0</v>
      </c>
      <c r="CD3" s="14">
        <v>0</v>
      </c>
      <c r="CE3" s="14">
        <v>0</v>
      </c>
      <c r="CF3" s="14">
        <v>1</v>
      </c>
      <c r="CG3" s="14" t="s">
        <v>300</v>
      </c>
      <c r="CH3" s="14" t="s">
        <v>286</v>
      </c>
      <c r="CI3" s="14" t="s">
        <v>289</v>
      </c>
      <c r="CJ3" s="14" t="s">
        <v>286</v>
      </c>
      <c r="CK3" s="14" t="s">
        <v>286</v>
      </c>
      <c r="CL3" s="14">
        <v>27</v>
      </c>
      <c r="CM3" s="14">
        <v>27</v>
      </c>
      <c r="CN3" s="14">
        <v>1</v>
      </c>
      <c r="CO3" s="14">
        <v>1</v>
      </c>
      <c r="CP3" s="14">
        <v>0</v>
      </c>
      <c r="CQ3" s="14">
        <v>0</v>
      </c>
      <c r="CR3" s="14">
        <v>0</v>
      </c>
      <c r="CS3" s="14">
        <v>0</v>
      </c>
      <c r="CT3" s="14">
        <v>2</v>
      </c>
      <c r="CU3" s="14">
        <v>1</v>
      </c>
      <c r="CV3" s="14" t="s">
        <v>300</v>
      </c>
      <c r="CW3" s="14">
        <v>1</v>
      </c>
      <c r="CX3" s="14">
        <v>23</v>
      </c>
      <c r="CY3" s="14">
        <v>1</v>
      </c>
      <c r="CZ3" s="14">
        <v>1</v>
      </c>
      <c r="DA3" s="14">
        <v>17000</v>
      </c>
      <c r="DB3" s="14">
        <v>15000</v>
      </c>
      <c r="DC3" s="14">
        <v>2000</v>
      </c>
      <c r="DD3" s="14">
        <v>1</v>
      </c>
      <c r="DE3" s="14">
        <v>1</v>
      </c>
      <c r="DF3" s="14">
        <v>2</v>
      </c>
      <c r="DG3" s="14">
        <v>0</v>
      </c>
      <c r="DH3" s="14">
        <v>1</v>
      </c>
      <c r="DI3" s="14">
        <v>0</v>
      </c>
      <c r="DJ3" s="14">
        <v>0</v>
      </c>
      <c r="DK3" s="14">
        <v>0</v>
      </c>
      <c r="DL3" s="14">
        <v>0</v>
      </c>
      <c r="DM3" s="14">
        <v>26.301867600000001</v>
      </c>
      <c r="DN3" s="14">
        <v>80.267671699999994</v>
      </c>
      <c r="DO3" s="14">
        <v>26.301836600000001</v>
      </c>
      <c r="DP3" s="14">
        <v>80.259346300000004</v>
      </c>
      <c r="DQ3" s="15">
        <v>43144</v>
      </c>
      <c r="DR3" s="16">
        <v>0.67902777777777779</v>
      </c>
      <c r="DS3" s="14">
        <v>1</v>
      </c>
      <c r="DT3" s="14" t="s">
        <v>290</v>
      </c>
      <c r="DU3" s="17">
        <f t="shared" si="2"/>
        <v>0</v>
      </c>
      <c r="DX3" s="18"/>
      <c r="EA3" s="254" t="s">
        <v>293</v>
      </c>
      <c r="EB3" s="256" t="s">
        <v>294</v>
      </c>
      <c r="EC3" s="257"/>
      <c r="ED3" s="257"/>
      <c r="EE3" s="257"/>
      <c r="EF3" s="257"/>
      <c r="EG3" s="257"/>
      <c r="EH3" s="257"/>
      <c r="EI3" s="257"/>
      <c r="EJ3" s="257"/>
      <c r="EK3" s="257"/>
      <c r="EL3" s="258"/>
      <c r="EM3" s="259" t="s">
        <v>295</v>
      </c>
      <c r="EN3" s="19"/>
      <c r="EO3" s="19"/>
      <c r="EP3" s="19"/>
      <c r="EQ3" s="19"/>
      <c r="ES3" s="19"/>
      <c r="ET3" s="19"/>
      <c r="EU3" s="19"/>
      <c r="EV3" s="19"/>
      <c r="EW3" s="19"/>
      <c r="FX3" s="20"/>
      <c r="FY3" s="20"/>
      <c r="FZ3" s="20"/>
    </row>
    <row r="4" spans="1:182" ht="15" thickBot="1" x14ac:dyDescent="0.35">
      <c r="A4" s="13">
        <f t="shared" si="1"/>
        <v>15.007999999999999</v>
      </c>
      <c r="B4" s="14">
        <v>833090000</v>
      </c>
      <c r="C4" s="14">
        <v>2013</v>
      </c>
      <c r="D4" s="15">
        <v>41411</v>
      </c>
      <c r="E4" s="14">
        <v>1435</v>
      </c>
      <c r="F4" s="14">
        <v>5</v>
      </c>
      <c r="G4" s="14">
        <v>8</v>
      </c>
      <c r="H4" s="14">
        <v>86</v>
      </c>
      <c r="I4" s="14">
        <v>86472000</v>
      </c>
      <c r="J4" s="14">
        <v>15.007999999999999</v>
      </c>
      <c r="K4" s="14">
        <v>3765</v>
      </c>
      <c r="L4" s="14">
        <v>0.23499999999999999</v>
      </c>
      <c r="M4" s="14" t="s">
        <v>280</v>
      </c>
      <c r="N4" s="14" t="s">
        <v>155</v>
      </c>
      <c r="O4" s="14" t="s">
        <v>291</v>
      </c>
      <c r="P4" s="14" t="s">
        <v>495</v>
      </c>
      <c r="Q4" s="14">
        <v>0.5</v>
      </c>
      <c r="R4" s="14" t="s">
        <v>281</v>
      </c>
      <c r="S4" s="14" t="s">
        <v>300</v>
      </c>
      <c r="T4" s="14" t="s">
        <v>282</v>
      </c>
      <c r="U4" s="14" t="s">
        <v>283</v>
      </c>
      <c r="V4" s="14">
        <v>10</v>
      </c>
      <c r="W4" s="14">
        <v>28</v>
      </c>
      <c r="X4" s="14" t="s">
        <v>303</v>
      </c>
      <c r="Y4" s="14">
        <v>2</v>
      </c>
      <c r="Z4" s="14">
        <v>1</v>
      </c>
      <c r="AA4" s="14">
        <v>1</v>
      </c>
      <c r="AB4" s="14">
        <v>14</v>
      </c>
      <c r="AC4" s="14">
        <v>4</v>
      </c>
      <c r="AD4" s="14">
        <v>1</v>
      </c>
      <c r="AE4" s="14">
        <v>1</v>
      </c>
      <c r="AF4" s="14">
        <v>1</v>
      </c>
      <c r="AG4" s="14" t="s">
        <v>292</v>
      </c>
      <c r="AH4" s="14">
        <v>2</v>
      </c>
      <c r="AI4" s="14">
        <v>6</v>
      </c>
      <c r="AJ4" s="14">
        <v>1</v>
      </c>
      <c r="AK4" s="14">
        <v>1</v>
      </c>
      <c r="AL4" s="14">
        <v>1</v>
      </c>
      <c r="AM4" s="14">
        <v>1</v>
      </c>
      <c r="AN4" s="14">
        <v>1</v>
      </c>
      <c r="AO4" s="14">
        <v>1</v>
      </c>
      <c r="AP4" s="14">
        <v>1</v>
      </c>
      <c r="AQ4" s="14">
        <v>0</v>
      </c>
      <c r="AR4" s="14">
        <v>0</v>
      </c>
      <c r="AS4" s="14">
        <v>0</v>
      </c>
      <c r="AT4" s="14">
        <v>0</v>
      </c>
      <c r="AU4" s="14">
        <v>12</v>
      </c>
      <c r="AV4" s="14">
        <v>0</v>
      </c>
      <c r="AW4" s="14">
        <v>0</v>
      </c>
      <c r="AX4" s="14">
        <v>3</v>
      </c>
      <c r="AY4" s="14">
        <v>0</v>
      </c>
      <c r="AZ4" s="14">
        <v>0</v>
      </c>
      <c r="BA4" s="14">
        <v>1</v>
      </c>
      <c r="BB4" s="14">
        <v>1</v>
      </c>
      <c r="BC4" s="14">
        <v>0</v>
      </c>
      <c r="BD4" s="14">
        <v>5</v>
      </c>
      <c r="BE4" s="14">
        <v>12</v>
      </c>
      <c r="BF4" s="14">
        <v>3</v>
      </c>
      <c r="BG4" s="14">
        <v>1</v>
      </c>
      <c r="BH4" s="14" t="s">
        <v>287</v>
      </c>
      <c r="BI4" s="14">
        <v>36</v>
      </c>
      <c r="BJ4" s="14">
        <v>2</v>
      </c>
      <c r="BK4" s="14">
        <v>3</v>
      </c>
      <c r="BL4" s="14" t="s">
        <v>288</v>
      </c>
      <c r="BM4" s="14">
        <v>10</v>
      </c>
      <c r="BN4" s="14">
        <v>12</v>
      </c>
      <c r="BO4" s="14">
        <v>0</v>
      </c>
      <c r="BP4" s="14">
        <v>90</v>
      </c>
      <c r="BQ4" s="14" t="s">
        <v>496</v>
      </c>
      <c r="BR4" s="14">
        <v>65</v>
      </c>
      <c r="BS4" s="14">
        <v>1</v>
      </c>
      <c r="BT4" s="14">
        <v>58000</v>
      </c>
      <c r="BU4" s="14">
        <v>4</v>
      </c>
      <c r="BV4" s="14">
        <v>33</v>
      </c>
      <c r="BW4" s="14">
        <v>14</v>
      </c>
      <c r="BX4" s="14">
        <v>14</v>
      </c>
      <c r="BY4" s="14">
        <v>3</v>
      </c>
      <c r="BZ4" s="14">
        <v>1</v>
      </c>
      <c r="CA4" s="14">
        <v>0</v>
      </c>
      <c r="CB4" s="14">
        <v>0</v>
      </c>
      <c r="CC4" s="14">
        <v>0</v>
      </c>
      <c r="CD4" s="14">
        <v>0</v>
      </c>
      <c r="CE4" s="14">
        <v>4</v>
      </c>
      <c r="CF4" s="14">
        <v>1</v>
      </c>
      <c r="CG4" s="14" t="s">
        <v>300</v>
      </c>
      <c r="CH4" s="14">
        <v>1</v>
      </c>
      <c r="CI4" s="14">
        <v>19</v>
      </c>
      <c r="CJ4" s="14">
        <v>1</v>
      </c>
      <c r="CK4" s="14">
        <v>1</v>
      </c>
      <c r="CL4" s="14">
        <v>14</v>
      </c>
      <c r="CM4" s="14">
        <v>14</v>
      </c>
      <c r="CN4" s="14">
        <v>3</v>
      </c>
      <c r="CO4" s="14">
        <v>1</v>
      </c>
      <c r="CP4" s="14">
        <v>0</v>
      </c>
      <c r="CQ4" s="14">
        <v>0</v>
      </c>
      <c r="CR4" s="14">
        <v>0</v>
      </c>
      <c r="CS4" s="14">
        <v>0</v>
      </c>
      <c r="CT4" s="14">
        <v>14</v>
      </c>
      <c r="CU4" s="14">
        <v>1</v>
      </c>
      <c r="CV4" s="14" t="s">
        <v>300</v>
      </c>
      <c r="CW4" s="14">
        <v>1</v>
      </c>
      <c r="CX4" s="14">
        <v>24</v>
      </c>
      <c r="CY4" s="14">
        <v>1</v>
      </c>
      <c r="CZ4" s="14">
        <v>1</v>
      </c>
      <c r="DA4" s="14">
        <v>20000</v>
      </c>
      <c r="DB4" s="14">
        <v>20000</v>
      </c>
      <c r="DC4" s="14">
        <v>0</v>
      </c>
      <c r="DD4" s="14">
        <v>2</v>
      </c>
      <c r="DE4" s="14">
        <v>2</v>
      </c>
      <c r="DF4" s="14">
        <v>2</v>
      </c>
      <c r="DG4" s="14">
        <v>0</v>
      </c>
      <c r="DH4" s="14">
        <v>0</v>
      </c>
      <c r="DI4" s="14">
        <v>0</v>
      </c>
      <c r="DJ4" s="14">
        <v>0</v>
      </c>
      <c r="DK4" s="14">
        <v>0</v>
      </c>
      <c r="DL4" s="14">
        <v>0</v>
      </c>
      <c r="DM4" s="14">
        <v>26.3010342</v>
      </c>
      <c r="DN4" s="14">
        <v>80.233814300000006</v>
      </c>
      <c r="DO4" s="14">
        <v>26.301852400000001</v>
      </c>
      <c r="DP4" s="14">
        <v>80.260617499999995</v>
      </c>
      <c r="DQ4" s="15">
        <v>43144</v>
      </c>
      <c r="DR4" s="16">
        <v>0.67902777777777779</v>
      </c>
      <c r="DS4" s="14">
        <v>1</v>
      </c>
      <c r="DT4" s="14" t="s">
        <v>290</v>
      </c>
      <c r="DU4" s="17">
        <f t="shared" si="2"/>
        <v>1</v>
      </c>
      <c r="DX4" s="18"/>
      <c r="DY4" s="21"/>
      <c r="EA4" s="255"/>
      <c r="EB4" s="22" t="str">
        <f t="shared" ref="EB4:EK4" si="3">CONCATENATE(EB1,"-",EC1)</f>
        <v>15-15.1</v>
      </c>
      <c r="EC4" s="23" t="str">
        <f t="shared" si="3"/>
        <v>15.1-15.2</v>
      </c>
      <c r="ED4" s="24" t="str">
        <f t="shared" si="3"/>
        <v>15.2-15.3</v>
      </c>
      <c r="EE4" s="24" t="str">
        <f t="shared" si="3"/>
        <v>15.3-15.4</v>
      </c>
      <c r="EF4" s="24" t="str">
        <f t="shared" si="3"/>
        <v>15.4-15.5</v>
      </c>
      <c r="EG4" s="24" t="str">
        <f t="shared" si="3"/>
        <v>15.5-15.6</v>
      </c>
      <c r="EH4" s="24" t="str">
        <f t="shared" si="3"/>
        <v>15.6-15.7</v>
      </c>
      <c r="EI4" s="24" t="str">
        <f t="shared" si="3"/>
        <v>15.7-15.8</v>
      </c>
      <c r="EJ4" s="24" t="str">
        <f t="shared" si="3"/>
        <v>15.8-15.9</v>
      </c>
      <c r="EK4" s="24" t="str">
        <f t="shared" si="3"/>
        <v>15.9-16</v>
      </c>
      <c r="EL4" s="22" t="s">
        <v>297</v>
      </c>
      <c r="EM4" s="259"/>
      <c r="EN4" s="25"/>
      <c r="EO4" s="25"/>
      <c r="EP4" s="25"/>
      <c r="EQ4" s="25"/>
      <c r="ES4" s="19"/>
      <c r="ET4" s="19"/>
      <c r="EU4" s="19"/>
      <c r="EV4" s="19"/>
      <c r="EW4" s="19"/>
      <c r="FX4" s="20"/>
      <c r="FY4" s="20"/>
      <c r="FZ4" s="20"/>
    </row>
    <row r="5" spans="1:182" x14ac:dyDescent="0.3">
      <c r="A5" s="13">
        <f t="shared" si="1"/>
        <v>15.087</v>
      </c>
      <c r="B5" s="14">
        <v>832837540</v>
      </c>
      <c r="C5" s="14">
        <v>2013</v>
      </c>
      <c r="D5" s="15">
        <v>41536</v>
      </c>
      <c r="E5" s="14">
        <v>805</v>
      </c>
      <c r="F5" s="14">
        <v>4</v>
      </c>
      <c r="G5" s="14">
        <v>8</v>
      </c>
      <c r="H5" s="14">
        <v>86</v>
      </c>
      <c r="I5" s="14">
        <v>86472000</v>
      </c>
      <c r="J5" s="14">
        <v>15.087</v>
      </c>
      <c r="K5" s="14">
        <v>3765</v>
      </c>
      <c r="L5" s="14">
        <v>0.156</v>
      </c>
      <c r="M5" s="14" t="s">
        <v>280</v>
      </c>
      <c r="N5" s="14" t="s">
        <v>155</v>
      </c>
      <c r="O5" s="14" t="s">
        <v>504</v>
      </c>
      <c r="P5" s="14" t="s">
        <v>505</v>
      </c>
      <c r="Q5" s="14">
        <v>0.5</v>
      </c>
      <c r="R5" s="14" t="s">
        <v>280</v>
      </c>
      <c r="S5" s="14" t="s">
        <v>155</v>
      </c>
      <c r="T5" s="14" t="s">
        <v>282</v>
      </c>
      <c r="U5" s="14" t="s">
        <v>283</v>
      </c>
      <c r="V5" s="14">
        <v>10</v>
      </c>
      <c r="W5" s="14">
        <v>31</v>
      </c>
      <c r="X5" s="14" t="s">
        <v>284</v>
      </c>
      <c r="Y5" s="14">
        <v>2</v>
      </c>
      <c r="Z5" s="14">
        <v>2</v>
      </c>
      <c r="AA5" s="14">
        <v>2</v>
      </c>
      <c r="AB5" s="14">
        <v>14</v>
      </c>
      <c r="AC5" s="14">
        <v>1</v>
      </c>
      <c r="AD5" s="14">
        <v>1</v>
      </c>
      <c r="AE5" s="14">
        <v>1</v>
      </c>
      <c r="AF5" s="14">
        <v>1</v>
      </c>
      <c r="AG5" s="14" t="s">
        <v>292</v>
      </c>
      <c r="AH5" s="14">
        <v>2</v>
      </c>
      <c r="AI5" s="14">
        <v>6</v>
      </c>
      <c r="AJ5" s="14">
        <v>1</v>
      </c>
      <c r="AK5" s="14">
        <v>1</v>
      </c>
      <c r="AL5" s="14">
        <v>2</v>
      </c>
      <c r="AM5" s="14">
        <v>1</v>
      </c>
      <c r="AN5" s="14">
        <v>2</v>
      </c>
      <c r="AO5" s="14">
        <v>1</v>
      </c>
      <c r="AP5" s="14">
        <v>1</v>
      </c>
      <c r="AQ5" s="14">
        <v>0</v>
      </c>
      <c r="AR5" s="14">
        <v>0</v>
      </c>
      <c r="AS5" s="14">
        <v>0</v>
      </c>
      <c r="AT5" s="14">
        <v>0</v>
      </c>
      <c r="AU5" s="14">
        <v>10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5</v>
      </c>
      <c r="BE5" s="14">
        <v>12</v>
      </c>
      <c r="BF5" s="14">
        <v>3</v>
      </c>
      <c r="BG5" s="14">
        <v>1</v>
      </c>
      <c r="BH5" s="14" t="s">
        <v>287</v>
      </c>
      <c r="BI5" s="14">
        <v>36</v>
      </c>
      <c r="BJ5" s="14">
        <v>2</v>
      </c>
      <c r="BK5" s="14">
        <v>3</v>
      </c>
      <c r="BL5" s="14" t="s">
        <v>288</v>
      </c>
      <c r="BM5" s="14">
        <v>10</v>
      </c>
      <c r="BN5" s="14">
        <v>12</v>
      </c>
      <c r="BO5" s="14">
        <v>0</v>
      </c>
      <c r="BP5" s="14">
        <v>90</v>
      </c>
      <c r="BQ5" s="14" t="s">
        <v>496</v>
      </c>
      <c r="BR5" s="14">
        <v>65</v>
      </c>
      <c r="BS5" s="14">
        <v>1</v>
      </c>
      <c r="BT5" s="14">
        <v>58000</v>
      </c>
      <c r="BU5" s="14">
        <v>4</v>
      </c>
      <c r="BV5" s="14">
        <v>33</v>
      </c>
      <c r="BW5" s="14">
        <v>14</v>
      </c>
      <c r="BX5" s="14">
        <v>14</v>
      </c>
      <c r="BY5" s="14">
        <v>1</v>
      </c>
      <c r="BZ5" s="14">
        <v>1</v>
      </c>
      <c r="CA5" s="14">
        <v>0</v>
      </c>
      <c r="CB5" s="14">
        <v>0</v>
      </c>
      <c r="CC5" s="14">
        <v>0</v>
      </c>
      <c r="CD5" s="14">
        <v>0</v>
      </c>
      <c r="CE5" s="14">
        <v>1</v>
      </c>
      <c r="CF5" s="14">
        <v>1</v>
      </c>
      <c r="CG5" s="14" t="s">
        <v>300</v>
      </c>
      <c r="CH5" s="14">
        <v>2</v>
      </c>
      <c r="CI5" s="14">
        <v>23</v>
      </c>
      <c r="CJ5" s="14">
        <v>1</v>
      </c>
      <c r="CK5" s="14">
        <v>1</v>
      </c>
      <c r="CL5" s="14">
        <v>14</v>
      </c>
      <c r="CM5" s="14">
        <v>14</v>
      </c>
      <c r="CN5" s="14">
        <v>0</v>
      </c>
      <c r="CO5" s="14">
        <v>1</v>
      </c>
      <c r="CP5" s="14">
        <v>0</v>
      </c>
      <c r="CQ5" s="14">
        <v>0</v>
      </c>
      <c r="CR5" s="14">
        <v>0</v>
      </c>
      <c r="CS5" s="14">
        <v>0</v>
      </c>
      <c r="CT5" s="14">
        <v>0</v>
      </c>
      <c r="CU5" s="14">
        <v>1</v>
      </c>
      <c r="CV5" s="14" t="s">
        <v>300</v>
      </c>
      <c r="CW5" s="14" t="s">
        <v>286</v>
      </c>
      <c r="CX5" s="14" t="s">
        <v>289</v>
      </c>
      <c r="CY5" s="14" t="s">
        <v>286</v>
      </c>
      <c r="CZ5" s="14" t="s">
        <v>286</v>
      </c>
      <c r="DA5" s="14">
        <v>9100</v>
      </c>
      <c r="DB5" s="14">
        <v>9100</v>
      </c>
      <c r="DC5" s="14">
        <v>0</v>
      </c>
      <c r="DD5" s="14">
        <v>3</v>
      </c>
      <c r="DE5" s="14">
        <v>3</v>
      </c>
      <c r="DF5" s="14">
        <v>4</v>
      </c>
      <c r="DG5" s="14">
        <v>0</v>
      </c>
      <c r="DH5" s="14">
        <v>2</v>
      </c>
      <c r="DI5" s="14">
        <v>0</v>
      </c>
      <c r="DJ5" s="14">
        <v>0</v>
      </c>
      <c r="DK5" s="14">
        <v>0</v>
      </c>
      <c r="DL5" s="14">
        <v>0</v>
      </c>
      <c r="DM5" s="14">
        <v>26.301846699999999</v>
      </c>
      <c r="DN5" s="14">
        <v>80.266158599999997</v>
      </c>
      <c r="DO5" s="14">
        <v>26.301836600000001</v>
      </c>
      <c r="DP5" s="14">
        <v>80.259346300000004</v>
      </c>
      <c r="DQ5" s="15">
        <v>43144</v>
      </c>
      <c r="DR5" s="16">
        <v>0.67902777777777779</v>
      </c>
      <c r="DS5" s="14">
        <v>1</v>
      </c>
      <c r="DT5" s="14" t="s">
        <v>290</v>
      </c>
      <c r="DU5" s="17">
        <f t="shared" si="2"/>
        <v>0</v>
      </c>
      <c r="DX5" s="18"/>
      <c r="DY5" s="21"/>
      <c r="EA5" s="26" t="s">
        <v>4</v>
      </c>
      <c r="EB5" s="27">
        <f t="shared" ref="EB5:EJ6" si="4">COUNTIFS($A:$A,"&gt;="&amp;EB$1,$A:$A,"&lt;"&amp;EC$1,$CG:$CG,$DY6)+COUNTIFS($A:$A,"&gt;="&amp;EB$1,$A:$A,"&lt;"&amp;EC$1,$CG:$CG,$DZ6)</f>
        <v>10</v>
      </c>
      <c r="EC5" s="28">
        <f t="shared" si="4"/>
        <v>0</v>
      </c>
      <c r="ED5" s="29">
        <f t="shared" si="4"/>
        <v>0</v>
      </c>
      <c r="EE5" s="29">
        <f t="shared" si="4"/>
        <v>0</v>
      </c>
      <c r="EF5" s="29">
        <f t="shared" si="4"/>
        <v>0</v>
      </c>
      <c r="EG5" s="29">
        <f t="shared" si="4"/>
        <v>0</v>
      </c>
      <c r="EH5" s="29">
        <f t="shared" si="4"/>
        <v>0</v>
      </c>
      <c r="EI5" s="29">
        <f t="shared" si="4"/>
        <v>0</v>
      </c>
      <c r="EJ5" s="29">
        <f t="shared" si="4"/>
        <v>0</v>
      </c>
      <c r="EK5" s="30">
        <f>COUNTIFS($A:$A,"&gt;="&amp;EK$1,$A:$A,"&lt;="&amp;EL$1,$CG:$CG,$DY6)+COUNTIFS($A:$A,"&gt;="&amp;EK$1,$A:$A,"&lt;="&amp;EL$1,$CG:$CG,$DZ6)</f>
        <v>0</v>
      </c>
      <c r="EL5" s="31">
        <f>SUM(EB5:EK5)</f>
        <v>10</v>
      </c>
      <c r="EM5" s="32">
        <f>IF($EL$7=0,0,EL5/$EL$7)</f>
        <v>0.58823529411764708</v>
      </c>
      <c r="EN5" s="33"/>
      <c r="EO5" s="33"/>
      <c r="EP5" s="33"/>
      <c r="EQ5" s="33"/>
      <c r="FX5" s="20"/>
      <c r="FY5" s="20"/>
      <c r="FZ5" s="20"/>
    </row>
    <row r="6" spans="1:182" ht="15" thickBot="1" x14ac:dyDescent="0.35">
      <c r="A6" s="13">
        <f t="shared" si="1"/>
        <v>15.087</v>
      </c>
      <c r="B6" s="14">
        <v>836589250</v>
      </c>
      <c r="C6" s="14">
        <v>2013</v>
      </c>
      <c r="D6" s="15">
        <v>41595</v>
      </c>
      <c r="E6" s="14">
        <v>144</v>
      </c>
      <c r="F6" s="14">
        <v>7</v>
      </c>
      <c r="G6" s="14">
        <v>8</v>
      </c>
      <c r="H6" s="14">
        <v>86</v>
      </c>
      <c r="I6" s="14">
        <v>86472000</v>
      </c>
      <c r="J6" s="14">
        <v>15.087</v>
      </c>
      <c r="K6" s="14">
        <v>3765</v>
      </c>
      <c r="L6" s="14">
        <v>0.156</v>
      </c>
      <c r="M6" s="14" t="s">
        <v>280</v>
      </c>
      <c r="N6" s="14" t="s">
        <v>155</v>
      </c>
      <c r="O6" s="14" t="s">
        <v>304</v>
      </c>
      <c r="P6" s="14" t="s">
        <v>508</v>
      </c>
      <c r="Q6" s="14">
        <v>0.5</v>
      </c>
      <c r="R6" s="14" t="s">
        <v>280</v>
      </c>
      <c r="S6" s="14" t="s">
        <v>155</v>
      </c>
      <c r="T6" s="14" t="s">
        <v>282</v>
      </c>
      <c r="U6" s="14" t="s">
        <v>283</v>
      </c>
      <c r="V6" s="14">
        <v>10</v>
      </c>
      <c r="W6" s="14">
        <v>31</v>
      </c>
      <c r="X6" s="14" t="s">
        <v>284</v>
      </c>
      <c r="Y6" s="14">
        <v>2</v>
      </c>
      <c r="Z6" s="14">
        <v>5</v>
      </c>
      <c r="AA6" s="14">
        <v>1</v>
      </c>
      <c r="AB6" s="14">
        <v>14</v>
      </c>
      <c r="AC6" s="14">
        <v>2</v>
      </c>
      <c r="AD6" s="14">
        <v>1</v>
      </c>
      <c r="AE6" s="14">
        <v>1</v>
      </c>
      <c r="AF6" s="14">
        <v>1</v>
      </c>
      <c r="AG6" s="14" t="s">
        <v>301</v>
      </c>
      <c r="AH6" s="14">
        <v>3</v>
      </c>
      <c r="AI6" s="14">
        <v>6</v>
      </c>
      <c r="AJ6" s="14">
        <v>1</v>
      </c>
      <c r="AK6" s="14">
        <v>1</v>
      </c>
      <c r="AL6" s="14">
        <v>1</v>
      </c>
      <c r="AM6" s="14">
        <v>4</v>
      </c>
      <c r="AN6" s="14">
        <v>2</v>
      </c>
      <c r="AO6" s="14">
        <v>1</v>
      </c>
      <c r="AP6" s="14">
        <v>1</v>
      </c>
      <c r="AQ6" s="14">
        <v>0</v>
      </c>
      <c r="AR6" s="14">
        <v>0</v>
      </c>
      <c r="AS6" s="14">
        <v>0</v>
      </c>
      <c r="AT6" s="14">
        <v>0</v>
      </c>
      <c r="AU6" s="14">
        <v>1</v>
      </c>
      <c r="AV6" s="14">
        <v>0</v>
      </c>
      <c r="AW6" s="14">
        <v>0</v>
      </c>
      <c r="AX6" s="14">
        <v>1</v>
      </c>
      <c r="AY6" s="14">
        <v>0</v>
      </c>
      <c r="AZ6" s="14">
        <v>0</v>
      </c>
      <c r="BA6" s="14">
        <v>1</v>
      </c>
      <c r="BB6" s="14">
        <v>1</v>
      </c>
      <c r="BC6" s="14">
        <v>3</v>
      </c>
      <c r="BD6" s="14">
        <v>5</v>
      </c>
      <c r="BE6" s="14">
        <v>12</v>
      </c>
      <c r="BF6" s="14">
        <v>3</v>
      </c>
      <c r="BG6" s="14">
        <v>1</v>
      </c>
      <c r="BH6" s="14" t="s">
        <v>287</v>
      </c>
      <c r="BI6" s="14">
        <v>36</v>
      </c>
      <c r="BJ6" s="14">
        <v>2</v>
      </c>
      <c r="BK6" s="14">
        <v>3</v>
      </c>
      <c r="BL6" s="14" t="s">
        <v>288</v>
      </c>
      <c r="BM6" s="14">
        <v>10</v>
      </c>
      <c r="BN6" s="14">
        <v>12</v>
      </c>
      <c r="BO6" s="14">
        <v>0</v>
      </c>
      <c r="BP6" s="14">
        <v>90</v>
      </c>
      <c r="BQ6" s="14" t="s">
        <v>496</v>
      </c>
      <c r="BR6" s="14">
        <v>65</v>
      </c>
      <c r="BS6" s="14">
        <v>1</v>
      </c>
      <c r="BT6" s="14">
        <v>58000</v>
      </c>
      <c r="BU6" s="14">
        <v>4</v>
      </c>
      <c r="BV6" s="14">
        <v>33</v>
      </c>
      <c r="BW6" s="14">
        <v>14</v>
      </c>
      <c r="BX6" s="14">
        <v>14</v>
      </c>
      <c r="BY6" s="14">
        <v>1</v>
      </c>
      <c r="BZ6" s="14">
        <v>1</v>
      </c>
      <c r="CA6" s="14">
        <v>0</v>
      </c>
      <c r="CB6" s="14">
        <v>0</v>
      </c>
      <c r="CC6" s="14">
        <v>0</v>
      </c>
      <c r="CD6" s="14">
        <v>0</v>
      </c>
      <c r="CE6" s="14">
        <v>2</v>
      </c>
      <c r="CF6" s="14">
        <v>1</v>
      </c>
      <c r="CG6" s="14" t="s">
        <v>300</v>
      </c>
      <c r="CH6" s="14">
        <v>31</v>
      </c>
      <c r="CI6" s="14">
        <v>20</v>
      </c>
      <c r="CJ6" s="14">
        <v>2</v>
      </c>
      <c r="CK6" s="14">
        <v>2</v>
      </c>
      <c r="CL6" s="14">
        <v>14</v>
      </c>
      <c r="CM6" s="14">
        <v>14</v>
      </c>
      <c r="CN6" s="14">
        <v>1</v>
      </c>
      <c r="CO6" s="14">
        <v>1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 t="s">
        <v>155</v>
      </c>
      <c r="CW6" s="14">
        <v>1</v>
      </c>
      <c r="CX6" s="14">
        <v>21</v>
      </c>
      <c r="CY6" s="14">
        <v>1</v>
      </c>
      <c r="CZ6" s="14">
        <v>1</v>
      </c>
      <c r="DA6" s="14">
        <v>30000</v>
      </c>
      <c r="DB6" s="14">
        <v>30000</v>
      </c>
      <c r="DC6" s="14">
        <v>0</v>
      </c>
      <c r="DD6" s="14">
        <v>3</v>
      </c>
      <c r="DE6" s="14">
        <v>2</v>
      </c>
      <c r="DF6" s="14">
        <v>2</v>
      </c>
      <c r="DG6" s="14">
        <v>2</v>
      </c>
      <c r="DH6" s="14">
        <v>1</v>
      </c>
      <c r="DI6" s="14">
        <v>1</v>
      </c>
      <c r="DJ6" s="14">
        <v>0</v>
      </c>
      <c r="DK6" s="14">
        <v>0</v>
      </c>
      <c r="DL6" s="14">
        <v>0</v>
      </c>
      <c r="DM6" s="14">
        <v>26.302238800000001</v>
      </c>
      <c r="DN6" s="14">
        <v>80.263041900000005</v>
      </c>
      <c r="DO6" s="14">
        <v>26.301836600000001</v>
      </c>
      <c r="DP6" s="14">
        <v>80.259346300000004</v>
      </c>
      <c r="DQ6" s="15">
        <v>43144</v>
      </c>
      <c r="DR6" s="16">
        <v>0.67902777777777779</v>
      </c>
      <c r="DS6" s="14">
        <v>1</v>
      </c>
      <c r="DT6" s="14" t="s">
        <v>290</v>
      </c>
      <c r="DU6" s="17">
        <f t="shared" si="2"/>
        <v>0</v>
      </c>
      <c r="DX6" s="18"/>
      <c r="DY6" s="34" t="s">
        <v>300</v>
      </c>
      <c r="DZ6" s="34" t="s">
        <v>5</v>
      </c>
      <c r="EA6" s="35" t="s">
        <v>3</v>
      </c>
      <c r="EB6" s="27">
        <f t="shared" si="4"/>
        <v>7</v>
      </c>
      <c r="EC6" s="28">
        <f t="shared" si="4"/>
        <v>0</v>
      </c>
      <c r="ED6" s="29">
        <f t="shared" si="4"/>
        <v>0</v>
      </c>
      <c r="EE6" s="29">
        <f t="shared" si="4"/>
        <v>0</v>
      </c>
      <c r="EF6" s="29">
        <f t="shared" si="4"/>
        <v>0</v>
      </c>
      <c r="EG6" s="29">
        <f t="shared" si="4"/>
        <v>0</v>
      </c>
      <c r="EH6" s="29">
        <f t="shared" si="4"/>
        <v>0</v>
      </c>
      <c r="EI6" s="29">
        <f t="shared" si="4"/>
        <v>0</v>
      </c>
      <c r="EJ6" s="29">
        <f t="shared" si="4"/>
        <v>0</v>
      </c>
      <c r="EK6" s="36">
        <f>COUNTIFS($A:$A,"&gt;="&amp;EK$1,$A:$A,"&lt;="&amp;EL$1,$CG:$CG,$DY7)+COUNTIFS($A:$A,"&gt;="&amp;EK$1,$A:$A,"&lt;="&amp;EL$1,$CG:$CG,$DZ7)</f>
        <v>0</v>
      </c>
      <c r="EL6" s="37">
        <f>SUM(EB6:EK6)</f>
        <v>7</v>
      </c>
      <c r="EM6" s="32">
        <f>IF($EL$7=0,0,EL6/$EL$7)</f>
        <v>0.41176470588235292</v>
      </c>
      <c r="EN6" s="38"/>
      <c r="EO6" s="38"/>
      <c r="EP6" s="38"/>
      <c r="EQ6" s="38"/>
      <c r="FX6" s="20"/>
      <c r="FY6" s="20"/>
      <c r="FZ6" s="20"/>
    </row>
    <row r="7" spans="1:182" ht="15" thickBot="1" x14ac:dyDescent="0.35">
      <c r="A7" s="13">
        <f t="shared" si="1"/>
        <v>15.087</v>
      </c>
      <c r="B7" s="14">
        <v>836585820</v>
      </c>
      <c r="C7" s="14">
        <v>2013</v>
      </c>
      <c r="D7" s="15">
        <v>41605</v>
      </c>
      <c r="E7" s="14">
        <v>240</v>
      </c>
      <c r="F7" s="14">
        <v>3</v>
      </c>
      <c r="G7" s="14">
        <v>8</v>
      </c>
      <c r="H7" s="14">
        <v>86</v>
      </c>
      <c r="I7" s="14">
        <v>86472000</v>
      </c>
      <c r="J7" s="14">
        <v>15.087</v>
      </c>
      <c r="K7" s="14">
        <v>3765</v>
      </c>
      <c r="L7" s="14">
        <v>0.156</v>
      </c>
      <c r="M7" s="14" t="s">
        <v>280</v>
      </c>
      <c r="N7" s="14" t="s">
        <v>155</v>
      </c>
      <c r="O7" s="14" t="s">
        <v>506</v>
      </c>
      <c r="P7" s="14" t="s">
        <v>507</v>
      </c>
      <c r="Q7" s="14">
        <v>0.5</v>
      </c>
      <c r="R7" s="14" t="s">
        <v>280</v>
      </c>
      <c r="S7" s="14" t="s">
        <v>155</v>
      </c>
      <c r="T7" s="14" t="s">
        <v>282</v>
      </c>
      <c r="U7" s="14" t="s">
        <v>283</v>
      </c>
      <c r="V7" s="14">
        <v>10</v>
      </c>
      <c r="W7" s="14">
        <v>31</v>
      </c>
      <c r="X7" s="14" t="s">
        <v>284</v>
      </c>
      <c r="Y7" s="14">
        <v>1</v>
      </c>
      <c r="Z7" s="14">
        <v>1</v>
      </c>
      <c r="AA7" s="14">
        <v>1</v>
      </c>
      <c r="AB7" s="14">
        <v>30</v>
      </c>
      <c r="AC7" s="14">
        <v>77</v>
      </c>
      <c r="AD7" s="14">
        <v>3</v>
      </c>
      <c r="AE7" s="14">
        <v>1</v>
      </c>
      <c r="AF7" s="14">
        <v>1</v>
      </c>
      <c r="AG7" s="14" t="s">
        <v>285</v>
      </c>
      <c r="AH7" s="14" t="s">
        <v>285</v>
      </c>
      <c r="AI7" s="14">
        <v>1</v>
      </c>
      <c r="AJ7" s="14">
        <v>1</v>
      </c>
      <c r="AK7" s="14">
        <v>1</v>
      </c>
      <c r="AL7" s="14">
        <v>2</v>
      </c>
      <c r="AM7" s="14">
        <v>5</v>
      </c>
      <c r="AN7" s="14">
        <v>3</v>
      </c>
      <c r="AO7" s="14">
        <v>1</v>
      </c>
      <c r="AP7" s="14">
        <v>1</v>
      </c>
      <c r="AQ7" s="14">
        <v>0</v>
      </c>
      <c r="AR7" s="14">
        <v>0</v>
      </c>
      <c r="AS7" s="14">
        <v>0</v>
      </c>
      <c r="AT7" s="14">
        <v>0</v>
      </c>
      <c r="AU7" s="14">
        <v>1</v>
      </c>
      <c r="AV7" s="14">
        <v>0</v>
      </c>
      <c r="AW7" s="14">
        <v>0</v>
      </c>
      <c r="AX7" s="14">
        <v>1</v>
      </c>
      <c r="AY7" s="14">
        <v>0</v>
      </c>
      <c r="AZ7" s="14">
        <v>0</v>
      </c>
      <c r="BA7" s="14">
        <v>1</v>
      </c>
      <c r="BB7" s="14" t="s">
        <v>286</v>
      </c>
      <c r="BC7" s="14">
        <v>0</v>
      </c>
      <c r="BD7" s="14">
        <v>5</v>
      </c>
      <c r="BE7" s="14">
        <v>12</v>
      </c>
      <c r="BF7" s="14">
        <v>3</v>
      </c>
      <c r="BG7" s="14">
        <v>1</v>
      </c>
      <c r="BH7" s="14" t="s">
        <v>287</v>
      </c>
      <c r="BI7" s="14">
        <v>36</v>
      </c>
      <c r="BJ7" s="14">
        <v>2</v>
      </c>
      <c r="BK7" s="14">
        <v>3</v>
      </c>
      <c r="BL7" s="14" t="s">
        <v>288</v>
      </c>
      <c r="BM7" s="14">
        <v>10</v>
      </c>
      <c r="BN7" s="14">
        <v>12</v>
      </c>
      <c r="BO7" s="14">
        <v>0</v>
      </c>
      <c r="BP7" s="14">
        <v>90</v>
      </c>
      <c r="BQ7" s="14" t="s">
        <v>496</v>
      </c>
      <c r="BR7" s="14">
        <v>65</v>
      </c>
      <c r="BS7" s="14">
        <v>1</v>
      </c>
      <c r="BT7" s="14">
        <v>58000</v>
      </c>
      <c r="BU7" s="14">
        <v>4</v>
      </c>
      <c r="BV7" s="14">
        <v>33</v>
      </c>
      <c r="BW7" s="14">
        <v>27</v>
      </c>
      <c r="BX7" s="14">
        <v>27</v>
      </c>
      <c r="BY7" s="14">
        <v>1</v>
      </c>
      <c r="BZ7" s="14">
        <v>1</v>
      </c>
      <c r="CA7" s="14">
        <v>0</v>
      </c>
      <c r="CB7" s="14">
        <v>0</v>
      </c>
      <c r="CC7" s="14">
        <v>0</v>
      </c>
      <c r="CD7" s="14">
        <v>0</v>
      </c>
      <c r="CE7" s="14">
        <v>1</v>
      </c>
      <c r="CF7" s="14">
        <v>1</v>
      </c>
      <c r="CG7" s="14" t="s">
        <v>135</v>
      </c>
      <c r="CH7" s="14">
        <v>77</v>
      </c>
      <c r="CI7" s="14">
        <v>54</v>
      </c>
      <c r="CJ7" s="14">
        <v>1</v>
      </c>
      <c r="CK7" s="14">
        <v>1</v>
      </c>
      <c r="CL7" s="14" t="s">
        <v>286</v>
      </c>
      <c r="CM7" s="14" t="s">
        <v>286</v>
      </c>
      <c r="CN7" s="14" t="s">
        <v>286</v>
      </c>
      <c r="CO7" s="14" t="s">
        <v>286</v>
      </c>
      <c r="CP7" s="14" t="s">
        <v>286</v>
      </c>
      <c r="CQ7" s="14" t="s">
        <v>286</v>
      </c>
      <c r="CR7" s="14" t="s">
        <v>286</v>
      </c>
      <c r="CS7" s="14" t="s">
        <v>286</v>
      </c>
      <c r="CT7" s="14" t="s">
        <v>286</v>
      </c>
      <c r="CU7" s="14" t="s">
        <v>286</v>
      </c>
      <c r="CV7" s="14" t="s">
        <v>288</v>
      </c>
      <c r="CW7" s="14" t="s">
        <v>286</v>
      </c>
      <c r="CX7" s="14" t="s">
        <v>289</v>
      </c>
      <c r="CY7" s="14" t="s">
        <v>286</v>
      </c>
      <c r="CZ7" s="14" t="s">
        <v>286</v>
      </c>
      <c r="DA7" s="14">
        <v>4800</v>
      </c>
      <c r="DB7" s="14">
        <v>3000</v>
      </c>
      <c r="DC7" s="14">
        <v>1800</v>
      </c>
      <c r="DD7" s="14">
        <v>1</v>
      </c>
      <c r="DE7" s="14">
        <v>1</v>
      </c>
      <c r="DF7" s="14">
        <v>1</v>
      </c>
      <c r="DG7" s="14">
        <v>0</v>
      </c>
      <c r="DH7" s="14">
        <v>0</v>
      </c>
      <c r="DI7" s="14">
        <v>0</v>
      </c>
      <c r="DJ7" s="14">
        <v>0</v>
      </c>
      <c r="DK7" s="14">
        <v>0</v>
      </c>
      <c r="DL7" s="14">
        <v>0</v>
      </c>
      <c r="DM7" s="14">
        <v>26.301776700000001</v>
      </c>
      <c r="DN7" s="14">
        <v>80.236921499999994</v>
      </c>
      <c r="DO7" s="14">
        <v>26.301836600000001</v>
      </c>
      <c r="DP7" s="14">
        <v>80.259346300000004</v>
      </c>
      <c r="DQ7" s="15">
        <v>43144</v>
      </c>
      <c r="DR7" s="16">
        <v>0.67902777777777779</v>
      </c>
      <c r="DS7" s="14">
        <v>1</v>
      </c>
      <c r="DT7" s="14" t="s">
        <v>290</v>
      </c>
      <c r="DU7" s="17">
        <f t="shared" si="2"/>
        <v>1</v>
      </c>
      <c r="DX7" s="18"/>
      <c r="DY7" s="34" t="s">
        <v>155</v>
      </c>
      <c r="DZ7" s="34" t="s">
        <v>135</v>
      </c>
      <c r="EA7" s="39" t="s">
        <v>302</v>
      </c>
      <c r="EB7" s="40">
        <f>SUM(EB5:EB6)</f>
        <v>17</v>
      </c>
      <c r="EC7" s="41">
        <f t="shared" ref="EC7:EL7" si="5">SUM(EC5:EC6)</f>
        <v>0</v>
      </c>
      <c r="ED7" s="42">
        <f t="shared" si="5"/>
        <v>0</v>
      </c>
      <c r="EE7" s="42">
        <f t="shared" si="5"/>
        <v>0</v>
      </c>
      <c r="EF7" s="42">
        <f t="shared" si="5"/>
        <v>0</v>
      </c>
      <c r="EG7" s="42">
        <f t="shared" si="5"/>
        <v>0</v>
      </c>
      <c r="EH7" s="42">
        <f t="shared" si="5"/>
        <v>0</v>
      </c>
      <c r="EI7" s="42">
        <f t="shared" si="5"/>
        <v>0</v>
      </c>
      <c r="EJ7" s="42">
        <f t="shared" si="5"/>
        <v>0</v>
      </c>
      <c r="EK7" s="43">
        <f t="shared" si="5"/>
        <v>0</v>
      </c>
      <c r="EL7" s="44">
        <f t="shared" si="5"/>
        <v>17</v>
      </c>
      <c r="EM7" s="32">
        <f>IF($EL$7=0,0,EL7/$EL$7)</f>
        <v>1</v>
      </c>
      <c r="EN7" s="18"/>
      <c r="EO7" s="18"/>
      <c r="EP7" s="18"/>
      <c r="EQ7" s="18"/>
      <c r="FX7" s="20"/>
      <c r="FY7" s="20"/>
      <c r="FZ7" s="20"/>
    </row>
    <row r="8" spans="1:182" x14ac:dyDescent="0.3">
      <c r="A8" s="13">
        <f t="shared" si="1"/>
        <v>15.087</v>
      </c>
      <c r="B8" s="14">
        <v>836816360</v>
      </c>
      <c r="C8" s="14">
        <v>2014</v>
      </c>
      <c r="D8" s="15">
        <v>41740</v>
      </c>
      <c r="E8" s="14">
        <v>806</v>
      </c>
      <c r="F8" s="14">
        <v>5</v>
      </c>
      <c r="G8" s="14">
        <v>8</v>
      </c>
      <c r="H8" s="14">
        <v>86</v>
      </c>
      <c r="I8" s="14">
        <v>86472000</v>
      </c>
      <c r="J8" s="14">
        <v>15.087</v>
      </c>
      <c r="K8" s="14">
        <v>3765</v>
      </c>
      <c r="L8" s="14">
        <v>0.156</v>
      </c>
      <c r="M8" s="14" t="s">
        <v>280</v>
      </c>
      <c r="N8" s="14" t="s">
        <v>155</v>
      </c>
      <c r="O8" s="14" t="s">
        <v>509</v>
      </c>
      <c r="P8" s="14" t="s">
        <v>510</v>
      </c>
      <c r="Q8" s="14">
        <v>0.5</v>
      </c>
      <c r="R8" s="14" t="s">
        <v>280</v>
      </c>
      <c r="S8" s="14" t="s">
        <v>155</v>
      </c>
      <c r="T8" s="14" t="s">
        <v>282</v>
      </c>
      <c r="U8" s="14" t="s">
        <v>283</v>
      </c>
      <c r="V8" s="14">
        <v>10</v>
      </c>
      <c r="W8" s="14">
        <v>31</v>
      </c>
      <c r="X8" s="14" t="s">
        <v>284</v>
      </c>
      <c r="Y8" s="14">
        <v>2</v>
      </c>
      <c r="Z8" s="14">
        <v>1</v>
      </c>
      <c r="AA8" s="14">
        <v>1</v>
      </c>
      <c r="AB8" s="14">
        <v>14</v>
      </c>
      <c r="AC8" s="14">
        <v>4</v>
      </c>
      <c r="AD8" s="14">
        <v>3</v>
      </c>
      <c r="AE8" s="14">
        <v>1</v>
      </c>
      <c r="AF8" s="14">
        <v>1</v>
      </c>
      <c r="AG8" s="14" t="s">
        <v>292</v>
      </c>
      <c r="AH8" s="14">
        <v>1</v>
      </c>
      <c r="AI8" s="14">
        <v>6</v>
      </c>
      <c r="AJ8" s="14">
        <v>1</v>
      </c>
      <c r="AK8" s="14">
        <v>1</v>
      </c>
      <c r="AL8" s="14">
        <v>1</v>
      </c>
      <c r="AM8" s="14">
        <v>1</v>
      </c>
      <c r="AN8" s="14">
        <v>1</v>
      </c>
      <c r="AO8" s="14">
        <v>1</v>
      </c>
      <c r="AP8" s="14">
        <v>1</v>
      </c>
      <c r="AQ8" s="14">
        <v>0</v>
      </c>
      <c r="AR8" s="14">
        <v>0</v>
      </c>
      <c r="AS8" s="14">
        <v>0</v>
      </c>
      <c r="AT8" s="14">
        <v>0</v>
      </c>
      <c r="AU8" s="14">
        <v>1</v>
      </c>
      <c r="AV8" s="14">
        <v>0</v>
      </c>
      <c r="AW8" s="14">
        <v>0</v>
      </c>
      <c r="AX8" s="14">
        <v>1</v>
      </c>
      <c r="AY8" s="14">
        <v>0</v>
      </c>
      <c r="AZ8" s="14">
        <v>0</v>
      </c>
      <c r="BA8" s="14">
        <v>13</v>
      </c>
      <c r="BB8" s="14">
        <v>13</v>
      </c>
      <c r="BC8" s="14">
        <v>0</v>
      </c>
      <c r="BD8" s="14">
        <v>5</v>
      </c>
      <c r="BE8" s="14">
        <v>12</v>
      </c>
      <c r="BF8" s="14">
        <v>3</v>
      </c>
      <c r="BG8" s="14">
        <v>1</v>
      </c>
      <c r="BH8" s="14" t="s">
        <v>287</v>
      </c>
      <c r="BI8" s="14">
        <v>36</v>
      </c>
      <c r="BJ8" s="14">
        <v>2</v>
      </c>
      <c r="BK8" s="14">
        <v>3</v>
      </c>
      <c r="BL8" s="14" t="s">
        <v>288</v>
      </c>
      <c r="BM8" s="14">
        <v>10</v>
      </c>
      <c r="BN8" s="14">
        <v>12</v>
      </c>
      <c r="BO8" s="14">
        <v>0</v>
      </c>
      <c r="BP8" s="14">
        <v>90</v>
      </c>
      <c r="BQ8" s="14" t="s">
        <v>496</v>
      </c>
      <c r="BR8" s="14">
        <v>65</v>
      </c>
      <c r="BS8" s="14">
        <v>1</v>
      </c>
      <c r="BT8" s="14">
        <v>62000</v>
      </c>
      <c r="BU8" s="14">
        <v>4.2</v>
      </c>
      <c r="BV8" s="14">
        <v>33</v>
      </c>
      <c r="BW8" s="14">
        <v>14</v>
      </c>
      <c r="BX8" s="14">
        <v>14</v>
      </c>
      <c r="BY8" s="14">
        <v>20</v>
      </c>
      <c r="BZ8" s="14">
        <v>1</v>
      </c>
      <c r="CA8" s="14">
        <v>0</v>
      </c>
      <c r="CB8" s="14">
        <v>0</v>
      </c>
      <c r="CC8" s="14">
        <v>0</v>
      </c>
      <c r="CD8" s="14">
        <v>0</v>
      </c>
      <c r="CE8" s="14">
        <v>13</v>
      </c>
      <c r="CF8" s="14">
        <v>1</v>
      </c>
      <c r="CG8" s="14" t="s">
        <v>300</v>
      </c>
      <c r="CH8" s="14">
        <v>25</v>
      </c>
      <c r="CI8" s="14">
        <v>45</v>
      </c>
      <c r="CJ8" s="14">
        <v>1</v>
      </c>
      <c r="CK8" s="14">
        <v>1</v>
      </c>
      <c r="CL8" s="14">
        <v>27</v>
      </c>
      <c r="CM8" s="14">
        <v>14</v>
      </c>
      <c r="CN8" s="14">
        <v>1</v>
      </c>
      <c r="CO8" s="14">
        <v>1</v>
      </c>
      <c r="CP8" s="14">
        <v>0</v>
      </c>
      <c r="CQ8" s="14">
        <v>0</v>
      </c>
      <c r="CR8" s="14">
        <v>0</v>
      </c>
      <c r="CS8" s="14">
        <v>0</v>
      </c>
      <c r="CT8" s="14">
        <v>4</v>
      </c>
      <c r="CU8" s="14">
        <v>1</v>
      </c>
      <c r="CV8" s="14" t="s">
        <v>300</v>
      </c>
      <c r="CW8" s="14">
        <v>1</v>
      </c>
      <c r="CX8" s="14">
        <v>31</v>
      </c>
      <c r="CY8" s="14">
        <v>1</v>
      </c>
      <c r="CZ8" s="14">
        <v>1</v>
      </c>
      <c r="DA8" s="14">
        <v>57250</v>
      </c>
      <c r="DB8" s="14">
        <v>45000</v>
      </c>
      <c r="DC8" s="14">
        <v>12250</v>
      </c>
      <c r="DD8" s="14">
        <v>3</v>
      </c>
      <c r="DE8" s="14">
        <v>2</v>
      </c>
      <c r="DF8" s="14">
        <v>2</v>
      </c>
      <c r="DG8" s="14">
        <v>0</v>
      </c>
      <c r="DH8" s="14">
        <v>0</v>
      </c>
      <c r="DI8" s="14">
        <v>0</v>
      </c>
      <c r="DJ8" s="14">
        <v>0</v>
      </c>
      <c r="DK8" s="14">
        <v>0</v>
      </c>
      <c r="DL8" s="14">
        <v>0</v>
      </c>
      <c r="DM8" s="14">
        <v>26.3019186</v>
      </c>
      <c r="DN8" s="14">
        <v>80.260946700000005</v>
      </c>
      <c r="DO8" s="14">
        <v>26.301836600000001</v>
      </c>
      <c r="DP8" s="14">
        <v>80.259346300000004</v>
      </c>
      <c r="DQ8" s="15">
        <v>43144</v>
      </c>
      <c r="DR8" s="16">
        <v>0.67902777777777779</v>
      </c>
      <c r="DS8" s="14">
        <v>1</v>
      </c>
      <c r="DT8" s="14" t="s">
        <v>290</v>
      </c>
      <c r="DU8" s="17">
        <f t="shared" si="2"/>
        <v>1</v>
      </c>
      <c r="DX8" s="18"/>
      <c r="FX8" s="20"/>
      <c r="FY8" s="20"/>
      <c r="FZ8" s="20"/>
    </row>
    <row r="9" spans="1:182" x14ac:dyDescent="0.3">
      <c r="A9" s="13">
        <f t="shared" si="1"/>
        <v>15.087</v>
      </c>
      <c r="B9" s="14">
        <v>837012250</v>
      </c>
      <c r="C9" s="14">
        <v>2014</v>
      </c>
      <c r="D9" s="15">
        <v>41760</v>
      </c>
      <c r="E9" s="14">
        <v>30</v>
      </c>
      <c r="F9" s="14">
        <v>4</v>
      </c>
      <c r="G9" s="14">
        <v>8</v>
      </c>
      <c r="H9" s="14">
        <v>86</v>
      </c>
      <c r="I9" s="14">
        <v>86472000</v>
      </c>
      <c r="J9" s="14">
        <v>15.087</v>
      </c>
      <c r="K9" s="14">
        <v>3765</v>
      </c>
      <c r="L9" s="14">
        <v>0.156</v>
      </c>
      <c r="M9" s="14" t="s">
        <v>280</v>
      </c>
      <c r="N9" s="14" t="s">
        <v>155</v>
      </c>
      <c r="O9" s="14" t="s">
        <v>504</v>
      </c>
      <c r="P9" s="14" t="s">
        <v>511</v>
      </c>
      <c r="Q9" s="14">
        <v>0.5</v>
      </c>
      <c r="R9" s="14" t="s">
        <v>280</v>
      </c>
      <c r="S9" s="14" t="s">
        <v>155</v>
      </c>
      <c r="T9" s="14" t="s">
        <v>282</v>
      </c>
      <c r="U9" s="14" t="s">
        <v>283</v>
      </c>
      <c r="V9" s="14">
        <v>10</v>
      </c>
      <c r="W9" s="14">
        <v>31</v>
      </c>
      <c r="X9" s="14" t="s">
        <v>284</v>
      </c>
      <c r="Y9" s="14">
        <v>2</v>
      </c>
      <c r="Z9" s="14">
        <v>2</v>
      </c>
      <c r="AA9" s="14">
        <v>1</v>
      </c>
      <c r="AB9" s="14">
        <v>32</v>
      </c>
      <c r="AC9" s="14">
        <v>77</v>
      </c>
      <c r="AD9" s="14">
        <v>2</v>
      </c>
      <c r="AE9" s="14">
        <v>1</v>
      </c>
      <c r="AF9" s="14">
        <v>1</v>
      </c>
      <c r="AG9" s="14" t="s">
        <v>301</v>
      </c>
      <c r="AH9" s="14" t="s">
        <v>135</v>
      </c>
      <c r="AI9" s="14">
        <v>6</v>
      </c>
      <c r="AJ9" s="14">
        <v>1</v>
      </c>
      <c r="AK9" s="14">
        <v>1</v>
      </c>
      <c r="AL9" s="14">
        <v>1</v>
      </c>
      <c r="AM9" s="14">
        <v>4</v>
      </c>
      <c r="AN9" s="14">
        <v>1</v>
      </c>
      <c r="AO9" s="14">
        <v>1</v>
      </c>
      <c r="AP9" s="14">
        <v>1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0</v>
      </c>
      <c r="AX9" s="14">
        <v>1</v>
      </c>
      <c r="AY9" s="14">
        <v>0</v>
      </c>
      <c r="AZ9" s="14">
        <v>0</v>
      </c>
      <c r="BA9" s="14">
        <v>1</v>
      </c>
      <c r="BB9" s="14" t="s">
        <v>286</v>
      </c>
      <c r="BC9" s="14">
        <v>2</v>
      </c>
      <c r="BD9" s="14">
        <v>5</v>
      </c>
      <c r="BE9" s="14">
        <v>12</v>
      </c>
      <c r="BF9" s="14">
        <v>3</v>
      </c>
      <c r="BG9" s="14">
        <v>1</v>
      </c>
      <c r="BH9" s="14" t="s">
        <v>287</v>
      </c>
      <c r="BI9" s="14">
        <v>36</v>
      </c>
      <c r="BJ9" s="14">
        <v>2</v>
      </c>
      <c r="BK9" s="14">
        <v>3</v>
      </c>
      <c r="BL9" s="14" t="s">
        <v>288</v>
      </c>
      <c r="BM9" s="14">
        <v>10</v>
      </c>
      <c r="BN9" s="14">
        <v>12</v>
      </c>
      <c r="BO9" s="14">
        <v>0</v>
      </c>
      <c r="BP9" s="14">
        <v>90</v>
      </c>
      <c r="BQ9" s="14" t="s">
        <v>496</v>
      </c>
      <c r="BR9" s="14">
        <v>65</v>
      </c>
      <c r="BS9" s="14">
        <v>1</v>
      </c>
      <c r="BT9" s="14">
        <v>62000</v>
      </c>
      <c r="BU9" s="14">
        <v>4.2</v>
      </c>
      <c r="BV9" s="14">
        <v>33</v>
      </c>
      <c r="BW9" s="14">
        <v>27</v>
      </c>
      <c r="BX9" s="14">
        <v>42</v>
      </c>
      <c r="BY9" s="14">
        <v>1</v>
      </c>
      <c r="BZ9" s="14">
        <v>1</v>
      </c>
      <c r="CA9" s="14">
        <v>0</v>
      </c>
      <c r="CB9" s="14">
        <v>0</v>
      </c>
      <c r="CC9" s="14">
        <v>0</v>
      </c>
      <c r="CD9" s="14">
        <v>0</v>
      </c>
      <c r="CE9" s="14">
        <v>6</v>
      </c>
      <c r="CF9" s="14">
        <v>1</v>
      </c>
      <c r="CG9" s="14" t="s">
        <v>155</v>
      </c>
      <c r="CH9" s="14">
        <v>2</v>
      </c>
      <c r="CI9" s="14">
        <v>34</v>
      </c>
      <c r="CJ9" s="14">
        <v>1</v>
      </c>
      <c r="CK9" s="14">
        <v>2</v>
      </c>
      <c r="CL9" s="14" t="s">
        <v>286</v>
      </c>
      <c r="CM9" s="14" t="s">
        <v>286</v>
      </c>
      <c r="CN9" s="14" t="s">
        <v>286</v>
      </c>
      <c r="CO9" s="14" t="s">
        <v>286</v>
      </c>
      <c r="CP9" s="14" t="s">
        <v>286</v>
      </c>
      <c r="CQ9" s="14" t="s">
        <v>286</v>
      </c>
      <c r="CR9" s="14" t="s">
        <v>286</v>
      </c>
      <c r="CS9" s="14" t="s">
        <v>286</v>
      </c>
      <c r="CT9" s="14" t="s">
        <v>286</v>
      </c>
      <c r="CU9" s="14" t="s">
        <v>286</v>
      </c>
      <c r="CV9" s="14" t="s">
        <v>288</v>
      </c>
      <c r="CW9" s="14" t="s">
        <v>286</v>
      </c>
      <c r="CX9" s="14" t="s">
        <v>289</v>
      </c>
      <c r="CY9" s="14" t="s">
        <v>286</v>
      </c>
      <c r="CZ9" s="14" t="s">
        <v>286</v>
      </c>
      <c r="DA9" s="14">
        <v>17500</v>
      </c>
      <c r="DB9" s="14">
        <v>15000</v>
      </c>
      <c r="DC9" s="14">
        <v>2500</v>
      </c>
      <c r="DD9" s="14">
        <v>1</v>
      </c>
      <c r="DE9" s="14">
        <v>1</v>
      </c>
      <c r="DF9" s="14">
        <v>1</v>
      </c>
      <c r="DG9" s="14">
        <v>0</v>
      </c>
      <c r="DH9" s="14">
        <v>1</v>
      </c>
      <c r="DI9" s="14">
        <v>0</v>
      </c>
      <c r="DJ9" s="14">
        <v>0</v>
      </c>
      <c r="DK9" s="14">
        <v>0</v>
      </c>
      <c r="DL9" s="14">
        <v>0</v>
      </c>
      <c r="DM9" s="14">
        <v>26.301629899999998</v>
      </c>
      <c r="DN9" s="14">
        <v>80.244860000000003</v>
      </c>
      <c r="DO9" s="14">
        <v>26.301836600000001</v>
      </c>
      <c r="DP9" s="14">
        <v>80.259346300000004</v>
      </c>
      <c r="DQ9" s="15">
        <v>43144</v>
      </c>
      <c r="DR9" s="16">
        <v>0.67902777777777779</v>
      </c>
      <c r="DS9" s="14">
        <v>1</v>
      </c>
      <c r="DT9" s="14" t="s">
        <v>290</v>
      </c>
      <c r="DU9" s="17">
        <f t="shared" si="2"/>
        <v>0</v>
      </c>
      <c r="DX9" s="18"/>
      <c r="FX9" s="20"/>
      <c r="FY9" s="20"/>
      <c r="FZ9" s="20"/>
    </row>
    <row r="10" spans="1:182" x14ac:dyDescent="0.3">
      <c r="A10" s="13">
        <f t="shared" si="1"/>
        <v>15.007999999999999</v>
      </c>
      <c r="B10" s="14">
        <v>837923890</v>
      </c>
      <c r="C10" s="14">
        <v>2014</v>
      </c>
      <c r="D10" s="15">
        <v>41872</v>
      </c>
      <c r="E10" s="14">
        <v>1235</v>
      </c>
      <c r="F10" s="14">
        <v>4</v>
      </c>
      <c r="G10" s="14">
        <v>8</v>
      </c>
      <c r="H10" s="14">
        <v>86</v>
      </c>
      <c r="I10" s="14">
        <v>86472000</v>
      </c>
      <c r="J10" s="14">
        <v>15.007999999999999</v>
      </c>
      <c r="K10" s="14">
        <v>3765</v>
      </c>
      <c r="L10" s="14">
        <v>0.23499999999999999</v>
      </c>
      <c r="M10" s="14" t="s">
        <v>280</v>
      </c>
      <c r="N10" s="14" t="s">
        <v>155</v>
      </c>
      <c r="O10" s="14" t="s">
        <v>291</v>
      </c>
      <c r="P10" s="14" t="s">
        <v>498</v>
      </c>
      <c r="Q10" s="14">
        <v>0</v>
      </c>
      <c r="R10" s="14" t="s">
        <v>281</v>
      </c>
      <c r="S10" s="14" t="s">
        <v>288</v>
      </c>
      <c r="T10" s="14" t="s">
        <v>282</v>
      </c>
      <c r="U10" s="14" t="s">
        <v>283</v>
      </c>
      <c r="V10" s="14">
        <v>10</v>
      </c>
      <c r="W10" s="14">
        <v>31</v>
      </c>
      <c r="X10" s="14" t="s">
        <v>284</v>
      </c>
      <c r="Y10" s="14">
        <v>2</v>
      </c>
      <c r="Z10" s="14">
        <v>1</v>
      </c>
      <c r="AA10" s="14">
        <v>1</v>
      </c>
      <c r="AB10" s="14">
        <v>27</v>
      </c>
      <c r="AC10" s="14">
        <v>77</v>
      </c>
      <c r="AD10" s="14">
        <v>3</v>
      </c>
      <c r="AE10" s="14">
        <v>1</v>
      </c>
      <c r="AF10" s="14">
        <v>1</v>
      </c>
      <c r="AG10" s="14" t="s">
        <v>292</v>
      </c>
      <c r="AH10" s="14" t="s">
        <v>135</v>
      </c>
      <c r="AI10" s="14">
        <v>6</v>
      </c>
      <c r="AJ10" s="14">
        <v>1</v>
      </c>
      <c r="AK10" s="14">
        <v>1</v>
      </c>
      <c r="AL10" s="14">
        <v>2</v>
      </c>
      <c r="AM10" s="14">
        <v>1</v>
      </c>
      <c r="AN10" s="14">
        <v>3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10</v>
      </c>
      <c r="AV10" s="14">
        <v>0</v>
      </c>
      <c r="AW10" s="14">
        <v>0</v>
      </c>
      <c r="AX10" s="14">
        <v>2</v>
      </c>
      <c r="AY10" s="14">
        <v>0</v>
      </c>
      <c r="AZ10" s="14">
        <v>0</v>
      </c>
      <c r="BA10" s="14">
        <v>1</v>
      </c>
      <c r="BB10" s="14" t="s">
        <v>286</v>
      </c>
      <c r="BC10" s="14">
        <v>0</v>
      </c>
      <c r="BD10" s="14">
        <v>5</v>
      </c>
      <c r="BE10" s="14">
        <v>12</v>
      </c>
      <c r="BF10" s="14">
        <v>3</v>
      </c>
      <c r="BG10" s="14">
        <v>1</v>
      </c>
      <c r="BH10" s="14" t="s">
        <v>287</v>
      </c>
      <c r="BI10" s="14">
        <v>36</v>
      </c>
      <c r="BJ10" s="14">
        <v>2</v>
      </c>
      <c r="BK10" s="14">
        <v>3</v>
      </c>
      <c r="BL10" s="14" t="s">
        <v>288</v>
      </c>
      <c r="BM10" s="14">
        <v>10</v>
      </c>
      <c r="BN10" s="14">
        <v>12</v>
      </c>
      <c r="BO10" s="14">
        <v>0</v>
      </c>
      <c r="BP10" s="14">
        <v>90</v>
      </c>
      <c r="BQ10" s="14" t="s">
        <v>496</v>
      </c>
      <c r="BR10" s="14">
        <v>65</v>
      </c>
      <c r="BS10" s="14">
        <v>1</v>
      </c>
      <c r="BT10" s="14">
        <v>62000</v>
      </c>
      <c r="BU10" s="14">
        <v>4.2</v>
      </c>
      <c r="BV10" s="14">
        <v>33</v>
      </c>
      <c r="BW10" s="14">
        <v>27</v>
      </c>
      <c r="BX10" s="14">
        <v>27</v>
      </c>
      <c r="BY10" s="14">
        <v>16</v>
      </c>
      <c r="BZ10" s="14">
        <v>1</v>
      </c>
      <c r="CA10" s="14">
        <v>0</v>
      </c>
      <c r="CB10" s="14">
        <v>0</v>
      </c>
      <c r="CC10" s="14">
        <v>0</v>
      </c>
      <c r="CD10" s="14">
        <v>0</v>
      </c>
      <c r="CE10" s="14">
        <v>2</v>
      </c>
      <c r="CF10" s="14">
        <v>1</v>
      </c>
      <c r="CG10" s="14" t="s">
        <v>300</v>
      </c>
      <c r="CH10" s="14">
        <v>12</v>
      </c>
      <c r="CI10" s="14">
        <v>40</v>
      </c>
      <c r="CJ10" s="14">
        <v>1</v>
      </c>
      <c r="CK10" s="14">
        <v>1</v>
      </c>
      <c r="CL10" s="14" t="s">
        <v>286</v>
      </c>
      <c r="CM10" s="14" t="s">
        <v>286</v>
      </c>
      <c r="CN10" s="14" t="s">
        <v>286</v>
      </c>
      <c r="CO10" s="14" t="s">
        <v>286</v>
      </c>
      <c r="CP10" s="14" t="s">
        <v>286</v>
      </c>
      <c r="CQ10" s="14" t="s">
        <v>286</v>
      </c>
      <c r="CR10" s="14" t="s">
        <v>286</v>
      </c>
      <c r="CS10" s="14" t="s">
        <v>286</v>
      </c>
      <c r="CT10" s="14" t="s">
        <v>286</v>
      </c>
      <c r="CU10" s="14" t="s">
        <v>286</v>
      </c>
      <c r="CV10" s="14" t="s">
        <v>288</v>
      </c>
      <c r="CW10" s="14" t="s">
        <v>286</v>
      </c>
      <c r="CX10" s="14" t="s">
        <v>289</v>
      </c>
      <c r="CY10" s="14" t="s">
        <v>286</v>
      </c>
      <c r="CZ10" s="14" t="s">
        <v>286</v>
      </c>
      <c r="DA10" s="14">
        <v>4000</v>
      </c>
      <c r="DB10" s="14">
        <v>2500</v>
      </c>
      <c r="DC10" s="14">
        <v>1500</v>
      </c>
      <c r="DD10" s="14">
        <v>1</v>
      </c>
      <c r="DE10" s="14">
        <v>1</v>
      </c>
      <c r="DF10" s="14">
        <v>1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26.301839900000001</v>
      </c>
      <c r="DN10" s="14">
        <v>80.260199900000003</v>
      </c>
      <c r="DO10" s="14">
        <v>26.301852400000001</v>
      </c>
      <c r="DP10" s="14">
        <v>80.260617499999995</v>
      </c>
      <c r="DQ10" s="15">
        <v>43144</v>
      </c>
      <c r="DR10" s="16">
        <v>0.67902777777777779</v>
      </c>
      <c r="DS10" s="14">
        <v>1</v>
      </c>
      <c r="DT10" s="14" t="s">
        <v>290</v>
      </c>
      <c r="DU10" s="17">
        <f t="shared" si="2"/>
        <v>1</v>
      </c>
      <c r="DX10" s="18"/>
      <c r="FX10" s="20"/>
      <c r="FY10" s="20"/>
      <c r="FZ10" s="20"/>
    </row>
    <row r="11" spans="1:182" x14ac:dyDescent="0.3">
      <c r="A11" s="13">
        <f t="shared" si="1"/>
        <v>15.087</v>
      </c>
      <c r="B11" s="14">
        <v>837255310</v>
      </c>
      <c r="C11" s="14">
        <v>2014</v>
      </c>
      <c r="D11" s="15">
        <v>41879</v>
      </c>
      <c r="E11" s="14">
        <v>1730</v>
      </c>
      <c r="F11" s="14">
        <v>4</v>
      </c>
      <c r="G11" s="14">
        <v>8</v>
      </c>
      <c r="H11" s="14">
        <v>86</v>
      </c>
      <c r="I11" s="14">
        <v>86472000</v>
      </c>
      <c r="J11" s="14">
        <v>15.087</v>
      </c>
      <c r="K11" s="14">
        <v>3765</v>
      </c>
      <c r="L11" s="14">
        <v>0.156</v>
      </c>
      <c r="M11" s="14" t="s">
        <v>280</v>
      </c>
      <c r="N11" s="14" t="s">
        <v>155</v>
      </c>
      <c r="O11" s="14" t="s">
        <v>304</v>
      </c>
      <c r="P11" s="14" t="s">
        <v>499</v>
      </c>
      <c r="Q11" s="14">
        <v>0.5</v>
      </c>
      <c r="R11" s="14" t="s">
        <v>280</v>
      </c>
      <c r="S11" s="14" t="s">
        <v>135</v>
      </c>
      <c r="T11" s="14" t="s">
        <v>282</v>
      </c>
      <c r="U11" s="14" t="s">
        <v>283</v>
      </c>
      <c r="V11" s="14">
        <v>10</v>
      </c>
      <c r="W11" s="14">
        <v>31</v>
      </c>
      <c r="X11" s="14" t="s">
        <v>284</v>
      </c>
      <c r="Y11" s="14">
        <v>2</v>
      </c>
      <c r="Z11" s="14">
        <v>3</v>
      </c>
      <c r="AA11" s="14">
        <v>1</v>
      </c>
      <c r="AB11" s="14">
        <v>30</v>
      </c>
      <c r="AC11" s="14">
        <v>77</v>
      </c>
      <c r="AD11" s="14">
        <v>1</v>
      </c>
      <c r="AE11" s="14">
        <v>1</v>
      </c>
      <c r="AF11" s="14">
        <v>1</v>
      </c>
      <c r="AG11" s="14" t="s">
        <v>285</v>
      </c>
      <c r="AH11" s="14" t="s">
        <v>285</v>
      </c>
      <c r="AI11" s="14">
        <v>6</v>
      </c>
      <c r="AJ11" s="14">
        <v>1</v>
      </c>
      <c r="AK11" s="14">
        <v>1</v>
      </c>
      <c r="AL11" s="14">
        <v>1</v>
      </c>
      <c r="AM11" s="14">
        <v>1</v>
      </c>
      <c r="AN11" s="14">
        <v>1</v>
      </c>
      <c r="AO11" s="14">
        <v>1</v>
      </c>
      <c r="AP11" s="14">
        <v>1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0</v>
      </c>
      <c r="AW11" s="14">
        <v>0</v>
      </c>
      <c r="AX11" s="14">
        <v>1</v>
      </c>
      <c r="AY11" s="14">
        <v>0</v>
      </c>
      <c r="AZ11" s="14">
        <v>0</v>
      </c>
      <c r="BA11" s="14">
        <v>1</v>
      </c>
      <c r="BB11" s="14" t="s">
        <v>286</v>
      </c>
      <c r="BC11" s="14">
        <v>0</v>
      </c>
      <c r="BD11" s="14">
        <v>5</v>
      </c>
      <c r="BE11" s="14">
        <v>12</v>
      </c>
      <c r="BF11" s="14">
        <v>3</v>
      </c>
      <c r="BG11" s="14">
        <v>1</v>
      </c>
      <c r="BH11" s="14" t="s">
        <v>287</v>
      </c>
      <c r="BI11" s="14">
        <v>36</v>
      </c>
      <c r="BJ11" s="14">
        <v>2</v>
      </c>
      <c r="BK11" s="14">
        <v>3</v>
      </c>
      <c r="BL11" s="14" t="s">
        <v>288</v>
      </c>
      <c r="BM11" s="14">
        <v>10</v>
      </c>
      <c r="BN11" s="14">
        <v>12</v>
      </c>
      <c r="BO11" s="14">
        <v>0</v>
      </c>
      <c r="BP11" s="14">
        <v>90</v>
      </c>
      <c r="BQ11" s="14" t="s">
        <v>496</v>
      </c>
      <c r="BR11" s="14">
        <v>65</v>
      </c>
      <c r="BS11" s="14">
        <v>1</v>
      </c>
      <c r="BT11" s="14">
        <v>62000</v>
      </c>
      <c r="BU11" s="14">
        <v>4.2</v>
      </c>
      <c r="BV11" s="14">
        <v>33</v>
      </c>
      <c r="BW11" s="14">
        <v>30</v>
      </c>
      <c r="BX11" s="14">
        <v>30</v>
      </c>
      <c r="BY11" s="14">
        <v>1</v>
      </c>
      <c r="BZ11" s="14">
        <v>1</v>
      </c>
      <c r="CA11" s="14">
        <v>0</v>
      </c>
      <c r="CB11" s="14">
        <v>0</v>
      </c>
      <c r="CC11" s="14">
        <v>0</v>
      </c>
      <c r="CD11" s="14">
        <v>0</v>
      </c>
      <c r="CE11" s="14">
        <v>2</v>
      </c>
      <c r="CF11" s="14">
        <v>6</v>
      </c>
      <c r="CG11" s="14" t="s">
        <v>5</v>
      </c>
      <c r="CH11" s="14">
        <v>2</v>
      </c>
      <c r="CI11" s="14">
        <v>29</v>
      </c>
      <c r="CJ11" s="14">
        <v>1</v>
      </c>
      <c r="CK11" s="14">
        <v>1</v>
      </c>
      <c r="CL11" s="14" t="s">
        <v>286</v>
      </c>
      <c r="CM11" s="14" t="s">
        <v>286</v>
      </c>
      <c r="CN11" s="14" t="s">
        <v>286</v>
      </c>
      <c r="CO11" s="14" t="s">
        <v>286</v>
      </c>
      <c r="CP11" s="14" t="s">
        <v>286</v>
      </c>
      <c r="CQ11" s="14" t="s">
        <v>286</v>
      </c>
      <c r="CR11" s="14" t="s">
        <v>286</v>
      </c>
      <c r="CS11" s="14" t="s">
        <v>286</v>
      </c>
      <c r="CT11" s="14" t="s">
        <v>286</v>
      </c>
      <c r="CU11" s="14" t="s">
        <v>286</v>
      </c>
      <c r="CV11" s="14" t="s">
        <v>288</v>
      </c>
      <c r="CW11" s="14" t="s">
        <v>286</v>
      </c>
      <c r="CX11" s="14" t="s">
        <v>289</v>
      </c>
      <c r="CY11" s="14" t="s">
        <v>286</v>
      </c>
      <c r="CZ11" s="14" t="s">
        <v>286</v>
      </c>
      <c r="DA11" s="14">
        <v>8000</v>
      </c>
      <c r="DB11" s="14">
        <v>8000</v>
      </c>
      <c r="DC11" s="14">
        <v>0</v>
      </c>
      <c r="DD11" s="14">
        <v>1</v>
      </c>
      <c r="DE11" s="14">
        <v>1</v>
      </c>
      <c r="DF11" s="14">
        <v>1</v>
      </c>
      <c r="DG11" s="14">
        <v>0</v>
      </c>
      <c r="DH11" s="14">
        <v>1</v>
      </c>
      <c r="DI11" s="14">
        <v>0</v>
      </c>
      <c r="DJ11" s="14">
        <v>0</v>
      </c>
      <c r="DK11" s="14">
        <v>0</v>
      </c>
      <c r="DL11" s="14">
        <v>0</v>
      </c>
      <c r="DM11" s="14">
        <v>26.30057</v>
      </c>
      <c r="DN11" s="14">
        <v>80.227429900000004</v>
      </c>
      <c r="DO11" s="14">
        <v>26.301836600000001</v>
      </c>
      <c r="DP11" s="14">
        <v>80.259346300000004</v>
      </c>
      <c r="DQ11" s="15">
        <v>43144</v>
      </c>
      <c r="DR11" s="16">
        <v>0.67902777777777779</v>
      </c>
      <c r="DS11" s="14">
        <v>1</v>
      </c>
      <c r="DT11" s="14" t="s">
        <v>290</v>
      </c>
      <c r="DU11" s="17">
        <f t="shared" si="2"/>
        <v>0</v>
      </c>
      <c r="DX11" s="18"/>
      <c r="FX11" s="20"/>
      <c r="FY11" s="20"/>
      <c r="FZ11" s="20"/>
    </row>
    <row r="12" spans="1:182" x14ac:dyDescent="0.3">
      <c r="A12" s="13">
        <f t="shared" si="1"/>
        <v>15.007999999999999</v>
      </c>
      <c r="B12" s="14">
        <v>837057850</v>
      </c>
      <c r="C12" s="14">
        <v>2014</v>
      </c>
      <c r="D12" s="15">
        <v>41907</v>
      </c>
      <c r="E12" s="14">
        <v>150</v>
      </c>
      <c r="F12" s="14">
        <v>4</v>
      </c>
      <c r="G12" s="14">
        <v>8</v>
      </c>
      <c r="H12" s="14">
        <v>86</v>
      </c>
      <c r="I12" s="14">
        <v>86472000</v>
      </c>
      <c r="J12" s="14">
        <v>15.007999999999999</v>
      </c>
      <c r="K12" s="14">
        <v>3765</v>
      </c>
      <c r="L12" s="14">
        <v>0.23499999999999999</v>
      </c>
      <c r="M12" s="14" t="s">
        <v>280</v>
      </c>
      <c r="N12" s="14" t="s">
        <v>155</v>
      </c>
      <c r="O12" s="14" t="s">
        <v>299</v>
      </c>
      <c r="P12" s="14" t="s">
        <v>497</v>
      </c>
      <c r="Q12" s="14">
        <v>0</v>
      </c>
      <c r="R12" s="14" t="s">
        <v>281</v>
      </c>
      <c r="S12" s="14" t="s">
        <v>288</v>
      </c>
      <c r="T12" s="14" t="s">
        <v>282</v>
      </c>
      <c r="U12" s="14" t="s">
        <v>283</v>
      </c>
      <c r="V12" s="14">
        <v>10</v>
      </c>
      <c r="W12" s="14">
        <v>31</v>
      </c>
      <c r="X12" s="14" t="s">
        <v>284</v>
      </c>
      <c r="Y12" s="14">
        <v>1</v>
      </c>
      <c r="Z12" s="14">
        <v>1</v>
      </c>
      <c r="AA12" s="14">
        <v>1</v>
      </c>
      <c r="AB12" s="14">
        <v>33</v>
      </c>
      <c r="AC12" s="14">
        <v>77</v>
      </c>
      <c r="AD12" s="14">
        <v>1</v>
      </c>
      <c r="AE12" s="14">
        <v>1</v>
      </c>
      <c r="AF12" s="14">
        <v>1</v>
      </c>
      <c r="AG12" s="14" t="s">
        <v>301</v>
      </c>
      <c r="AH12" s="14" t="s">
        <v>135</v>
      </c>
      <c r="AI12" s="14">
        <v>3</v>
      </c>
      <c r="AJ12" s="14">
        <v>1</v>
      </c>
      <c r="AK12" s="14">
        <v>1</v>
      </c>
      <c r="AL12" s="14">
        <v>2</v>
      </c>
      <c r="AM12" s="14">
        <v>4</v>
      </c>
      <c r="AN12" s="14">
        <v>3</v>
      </c>
      <c r="AO12" s="14">
        <v>1</v>
      </c>
      <c r="AP12" s="14">
        <v>1</v>
      </c>
      <c r="AQ12" s="14">
        <v>0</v>
      </c>
      <c r="AR12" s="14">
        <v>0</v>
      </c>
      <c r="AS12" s="14">
        <v>0</v>
      </c>
      <c r="AT12" s="14">
        <v>0</v>
      </c>
      <c r="AU12" s="14">
        <v>10</v>
      </c>
      <c r="AV12" s="14">
        <v>0</v>
      </c>
      <c r="AW12" s="14">
        <v>0</v>
      </c>
      <c r="AX12" s="14">
        <v>1</v>
      </c>
      <c r="AY12" s="14">
        <v>0</v>
      </c>
      <c r="AZ12" s="14">
        <v>0</v>
      </c>
      <c r="BA12" s="14">
        <v>1</v>
      </c>
      <c r="BB12" s="14" t="s">
        <v>286</v>
      </c>
      <c r="BC12" s="14">
        <v>0</v>
      </c>
      <c r="BD12" s="14">
        <v>5</v>
      </c>
      <c r="BE12" s="14">
        <v>12</v>
      </c>
      <c r="BF12" s="14">
        <v>3</v>
      </c>
      <c r="BG12" s="14">
        <v>1</v>
      </c>
      <c r="BH12" s="14" t="s">
        <v>287</v>
      </c>
      <c r="BI12" s="14">
        <v>36</v>
      </c>
      <c r="BJ12" s="14">
        <v>2</v>
      </c>
      <c r="BK12" s="14">
        <v>3</v>
      </c>
      <c r="BL12" s="14" t="s">
        <v>288</v>
      </c>
      <c r="BM12" s="14">
        <v>10</v>
      </c>
      <c r="BN12" s="14">
        <v>12</v>
      </c>
      <c r="BO12" s="14">
        <v>0</v>
      </c>
      <c r="BP12" s="14">
        <v>90</v>
      </c>
      <c r="BQ12" s="14" t="s">
        <v>496</v>
      </c>
      <c r="BR12" s="14">
        <v>65</v>
      </c>
      <c r="BS12" s="14">
        <v>1</v>
      </c>
      <c r="BT12" s="14">
        <v>62000</v>
      </c>
      <c r="BU12" s="14">
        <v>4.2</v>
      </c>
      <c r="BV12" s="14">
        <v>33</v>
      </c>
      <c r="BW12" s="14">
        <v>33</v>
      </c>
      <c r="BX12" s="14">
        <v>33</v>
      </c>
      <c r="BY12" s="14">
        <v>1</v>
      </c>
      <c r="BZ12" s="14">
        <v>1</v>
      </c>
      <c r="CA12" s="14">
        <v>0</v>
      </c>
      <c r="CB12" s="14">
        <v>0</v>
      </c>
      <c r="CC12" s="14">
        <v>0</v>
      </c>
      <c r="CD12" s="14">
        <v>0</v>
      </c>
      <c r="CE12" s="14">
        <v>2</v>
      </c>
      <c r="CF12" s="14">
        <v>1</v>
      </c>
      <c r="CG12" s="14" t="s">
        <v>135</v>
      </c>
      <c r="CH12" s="14">
        <v>12</v>
      </c>
      <c r="CI12" s="14">
        <v>23</v>
      </c>
      <c r="CJ12" s="14">
        <v>1</v>
      </c>
      <c r="CK12" s="14">
        <v>1</v>
      </c>
      <c r="CL12" s="14" t="s">
        <v>286</v>
      </c>
      <c r="CM12" s="14" t="s">
        <v>286</v>
      </c>
      <c r="CN12" s="14" t="s">
        <v>286</v>
      </c>
      <c r="CO12" s="14" t="s">
        <v>286</v>
      </c>
      <c r="CP12" s="14" t="s">
        <v>286</v>
      </c>
      <c r="CQ12" s="14" t="s">
        <v>286</v>
      </c>
      <c r="CR12" s="14" t="s">
        <v>286</v>
      </c>
      <c r="CS12" s="14" t="s">
        <v>286</v>
      </c>
      <c r="CT12" s="14" t="s">
        <v>286</v>
      </c>
      <c r="CU12" s="14" t="s">
        <v>286</v>
      </c>
      <c r="CV12" s="14" t="s">
        <v>288</v>
      </c>
      <c r="CW12" s="14" t="s">
        <v>286</v>
      </c>
      <c r="CX12" s="14" t="s">
        <v>289</v>
      </c>
      <c r="CY12" s="14" t="s">
        <v>286</v>
      </c>
      <c r="CZ12" s="14" t="s">
        <v>286</v>
      </c>
      <c r="DA12" s="14">
        <v>5000</v>
      </c>
      <c r="DB12" s="14">
        <v>4000</v>
      </c>
      <c r="DC12" s="14">
        <v>1000</v>
      </c>
      <c r="DD12" s="14">
        <v>1</v>
      </c>
      <c r="DE12" s="14">
        <v>1</v>
      </c>
      <c r="DF12" s="14">
        <v>1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26.302030500000001</v>
      </c>
      <c r="DN12" s="14">
        <v>80.242172699999998</v>
      </c>
      <c r="DO12" s="14">
        <v>26.301852400000001</v>
      </c>
      <c r="DP12" s="14">
        <v>80.260617499999995</v>
      </c>
      <c r="DQ12" s="15">
        <v>43144</v>
      </c>
      <c r="DR12" s="16">
        <v>0.67902777777777779</v>
      </c>
      <c r="DS12" s="14">
        <v>1</v>
      </c>
      <c r="DT12" s="14" t="s">
        <v>290</v>
      </c>
      <c r="DU12" s="17">
        <f t="shared" si="2"/>
        <v>1</v>
      </c>
      <c r="DX12" s="18"/>
      <c r="FX12" s="20"/>
      <c r="FY12" s="20"/>
      <c r="FZ12" s="20"/>
    </row>
    <row r="13" spans="1:182" x14ac:dyDescent="0.3">
      <c r="A13" s="13">
        <f t="shared" si="1"/>
        <v>15.007999999999999</v>
      </c>
      <c r="B13" s="14">
        <v>838399260</v>
      </c>
      <c r="C13" s="14">
        <v>2014</v>
      </c>
      <c r="D13" s="15">
        <v>41930</v>
      </c>
      <c r="E13" s="14">
        <v>225</v>
      </c>
      <c r="F13" s="14">
        <v>6</v>
      </c>
      <c r="G13" s="14">
        <v>8</v>
      </c>
      <c r="H13" s="14">
        <v>86</v>
      </c>
      <c r="I13" s="14">
        <v>86472000</v>
      </c>
      <c r="J13" s="14">
        <v>15.007999999999999</v>
      </c>
      <c r="K13" s="14">
        <v>3765</v>
      </c>
      <c r="L13" s="14">
        <v>0.23499999999999999</v>
      </c>
      <c r="M13" s="14" t="s">
        <v>280</v>
      </c>
      <c r="N13" s="14" t="s">
        <v>155</v>
      </c>
      <c r="O13" s="14" t="s">
        <v>296</v>
      </c>
      <c r="P13" s="14" t="s">
        <v>498</v>
      </c>
      <c r="Q13" s="14">
        <v>0</v>
      </c>
      <c r="R13" s="14" t="s">
        <v>281</v>
      </c>
      <c r="S13" s="14" t="s">
        <v>288</v>
      </c>
      <c r="T13" s="14" t="s">
        <v>282</v>
      </c>
      <c r="U13" s="14" t="s">
        <v>283</v>
      </c>
      <c r="V13" s="14">
        <v>10</v>
      </c>
      <c r="W13" s="14">
        <v>31</v>
      </c>
      <c r="X13" s="14" t="s">
        <v>284</v>
      </c>
      <c r="Y13" s="14">
        <v>1</v>
      </c>
      <c r="Z13" s="14">
        <v>1</v>
      </c>
      <c r="AA13" s="14">
        <v>1</v>
      </c>
      <c r="AB13" s="14">
        <v>33</v>
      </c>
      <c r="AC13" s="14">
        <v>77</v>
      </c>
      <c r="AD13" s="14">
        <v>2</v>
      </c>
      <c r="AE13" s="14">
        <v>1</v>
      </c>
      <c r="AF13" s="14">
        <v>1</v>
      </c>
      <c r="AG13" s="14" t="s">
        <v>292</v>
      </c>
      <c r="AH13" s="14" t="s">
        <v>135</v>
      </c>
      <c r="AI13" s="14">
        <v>6</v>
      </c>
      <c r="AJ13" s="14">
        <v>2</v>
      </c>
      <c r="AK13" s="14">
        <v>1</v>
      </c>
      <c r="AL13" s="14">
        <v>1</v>
      </c>
      <c r="AM13" s="14">
        <v>4</v>
      </c>
      <c r="AN13" s="14">
        <v>1</v>
      </c>
      <c r="AO13" s="14">
        <v>1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14">
        <v>1</v>
      </c>
      <c r="AV13" s="14">
        <v>0</v>
      </c>
      <c r="AW13" s="14">
        <v>0</v>
      </c>
      <c r="AX13" s="14">
        <v>1</v>
      </c>
      <c r="AY13" s="14">
        <v>0</v>
      </c>
      <c r="AZ13" s="14">
        <v>0</v>
      </c>
      <c r="BA13" s="14">
        <v>1</v>
      </c>
      <c r="BB13" s="14" t="s">
        <v>286</v>
      </c>
      <c r="BC13" s="14">
        <v>0</v>
      </c>
      <c r="BD13" s="14">
        <v>5</v>
      </c>
      <c r="BE13" s="14">
        <v>12</v>
      </c>
      <c r="BF13" s="14">
        <v>3</v>
      </c>
      <c r="BG13" s="14">
        <v>1</v>
      </c>
      <c r="BH13" s="14" t="s">
        <v>287</v>
      </c>
      <c r="BI13" s="14">
        <v>36</v>
      </c>
      <c r="BJ13" s="14">
        <v>2</v>
      </c>
      <c r="BK13" s="14">
        <v>3</v>
      </c>
      <c r="BL13" s="14" t="s">
        <v>288</v>
      </c>
      <c r="BM13" s="14">
        <v>10</v>
      </c>
      <c r="BN13" s="14">
        <v>12</v>
      </c>
      <c r="BO13" s="14">
        <v>0</v>
      </c>
      <c r="BP13" s="14">
        <v>90</v>
      </c>
      <c r="BQ13" s="14" t="s">
        <v>496</v>
      </c>
      <c r="BR13" s="14">
        <v>65</v>
      </c>
      <c r="BS13" s="14">
        <v>1</v>
      </c>
      <c r="BT13" s="14">
        <v>62000</v>
      </c>
      <c r="BU13" s="14">
        <v>4.2</v>
      </c>
      <c r="BV13" s="14">
        <v>33</v>
      </c>
      <c r="BW13" s="14">
        <v>33</v>
      </c>
      <c r="BX13" s="14">
        <v>33</v>
      </c>
      <c r="BY13" s="14">
        <v>16</v>
      </c>
      <c r="BZ13" s="14">
        <v>1</v>
      </c>
      <c r="CA13" s="14">
        <v>0</v>
      </c>
      <c r="CB13" s="14">
        <v>0</v>
      </c>
      <c r="CC13" s="14">
        <v>0</v>
      </c>
      <c r="CD13" s="14">
        <v>0</v>
      </c>
      <c r="CE13" s="14">
        <v>1</v>
      </c>
      <c r="CF13" s="14">
        <v>1</v>
      </c>
      <c r="CG13" s="14" t="s">
        <v>5</v>
      </c>
      <c r="CH13" s="14">
        <v>2</v>
      </c>
      <c r="CI13" s="14">
        <v>23</v>
      </c>
      <c r="CJ13" s="14">
        <v>1</v>
      </c>
      <c r="CK13" s="14">
        <v>1</v>
      </c>
      <c r="CL13" s="14" t="s">
        <v>286</v>
      </c>
      <c r="CM13" s="14" t="s">
        <v>286</v>
      </c>
      <c r="CN13" s="14" t="s">
        <v>286</v>
      </c>
      <c r="CO13" s="14" t="s">
        <v>286</v>
      </c>
      <c r="CP13" s="14" t="s">
        <v>286</v>
      </c>
      <c r="CQ13" s="14" t="s">
        <v>286</v>
      </c>
      <c r="CR13" s="14" t="s">
        <v>286</v>
      </c>
      <c r="CS13" s="14" t="s">
        <v>286</v>
      </c>
      <c r="CT13" s="14" t="s">
        <v>286</v>
      </c>
      <c r="CU13" s="14" t="s">
        <v>286</v>
      </c>
      <c r="CV13" s="14" t="s">
        <v>288</v>
      </c>
      <c r="CW13" s="14" t="s">
        <v>286</v>
      </c>
      <c r="CX13" s="14" t="s">
        <v>289</v>
      </c>
      <c r="CY13" s="14" t="s">
        <v>286</v>
      </c>
      <c r="CZ13" s="14" t="s">
        <v>286</v>
      </c>
      <c r="DA13" s="14">
        <v>10000</v>
      </c>
      <c r="DB13" s="14">
        <v>5000</v>
      </c>
      <c r="DC13" s="14">
        <v>5000</v>
      </c>
      <c r="DD13" s="14">
        <v>1</v>
      </c>
      <c r="DE13" s="14">
        <v>1</v>
      </c>
      <c r="DF13" s="14">
        <v>1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26.301630899999999</v>
      </c>
      <c r="DN13" s="14">
        <v>80.2448598</v>
      </c>
      <c r="DO13" s="14">
        <v>26.301852400000001</v>
      </c>
      <c r="DP13" s="14">
        <v>80.260617499999995</v>
      </c>
      <c r="DQ13" s="15">
        <v>43144</v>
      </c>
      <c r="DR13" s="16">
        <v>0.67902777777777779</v>
      </c>
      <c r="DS13" s="14">
        <v>1</v>
      </c>
      <c r="DT13" s="14" t="s">
        <v>290</v>
      </c>
      <c r="DU13" s="17">
        <f t="shared" si="2"/>
        <v>1</v>
      </c>
      <c r="DX13" s="18"/>
      <c r="FX13" s="20"/>
      <c r="FY13" s="20"/>
      <c r="FZ13" s="20"/>
    </row>
    <row r="14" spans="1:182" x14ac:dyDescent="0.3">
      <c r="A14" s="13">
        <f t="shared" si="1"/>
        <v>15.007999999999999</v>
      </c>
      <c r="B14" s="14">
        <v>845528000</v>
      </c>
      <c r="C14" s="14">
        <v>2014</v>
      </c>
      <c r="D14" s="15">
        <v>41985</v>
      </c>
      <c r="E14" s="14">
        <v>1125</v>
      </c>
      <c r="F14" s="14">
        <v>5</v>
      </c>
      <c r="G14" s="14">
        <v>8</v>
      </c>
      <c r="H14" s="14">
        <v>86</v>
      </c>
      <c r="I14" s="14">
        <v>86472000</v>
      </c>
      <c r="J14" s="14">
        <v>15.007999999999999</v>
      </c>
      <c r="K14" s="14">
        <v>3765</v>
      </c>
      <c r="L14" s="14">
        <v>0.23499999999999999</v>
      </c>
      <c r="M14" s="14" t="s">
        <v>280</v>
      </c>
      <c r="N14" s="14" t="s">
        <v>155</v>
      </c>
      <c r="O14" s="14" t="s">
        <v>291</v>
      </c>
      <c r="P14" s="14" t="s">
        <v>498</v>
      </c>
      <c r="Q14" s="14">
        <v>0</v>
      </c>
      <c r="R14" s="14" t="s">
        <v>281</v>
      </c>
      <c r="S14" s="14" t="s">
        <v>288</v>
      </c>
      <c r="T14" s="14" t="s">
        <v>282</v>
      </c>
      <c r="U14" s="14" t="s">
        <v>283</v>
      </c>
      <c r="V14" s="14">
        <v>10</v>
      </c>
      <c r="W14" s="14">
        <v>31</v>
      </c>
      <c r="X14" s="14" t="s">
        <v>284</v>
      </c>
      <c r="Y14" s="14">
        <v>2</v>
      </c>
      <c r="Z14" s="14">
        <v>1</v>
      </c>
      <c r="AA14" s="14">
        <v>1</v>
      </c>
      <c r="AB14" s="14">
        <v>14</v>
      </c>
      <c r="AC14" s="14">
        <v>1</v>
      </c>
      <c r="AD14" s="14">
        <v>1</v>
      </c>
      <c r="AE14" s="14">
        <v>1</v>
      </c>
      <c r="AF14" s="14">
        <v>1</v>
      </c>
      <c r="AG14" s="14" t="s">
        <v>292</v>
      </c>
      <c r="AH14" s="14">
        <v>3</v>
      </c>
      <c r="AI14" s="14">
        <v>6</v>
      </c>
      <c r="AJ14" s="14">
        <v>1</v>
      </c>
      <c r="AK14" s="14">
        <v>1</v>
      </c>
      <c r="AL14" s="14">
        <v>1</v>
      </c>
      <c r="AM14" s="14">
        <v>1</v>
      </c>
      <c r="AN14" s="14">
        <v>1</v>
      </c>
      <c r="AO14" s="14">
        <v>1</v>
      </c>
      <c r="AP14" s="14">
        <v>1</v>
      </c>
      <c r="AQ14" s="14">
        <v>0</v>
      </c>
      <c r="AR14" s="14">
        <v>0</v>
      </c>
      <c r="AS14" s="14">
        <v>0</v>
      </c>
      <c r="AT14" s="14">
        <v>0</v>
      </c>
      <c r="AU14" s="14">
        <v>1</v>
      </c>
      <c r="AV14" s="14">
        <v>0</v>
      </c>
      <c r="AW14" s="14">
        <v>0</v>
      </c>
      <c r="AX14" s="14">
        <v>1</v>
      </c>
      <c r="AY14" s="14">
        <v>0</v>
      </c>
      <c r="AZ14" s="14">
        <v>0</v>
      </c>
      <c r="BA14" s="14">
        <v>1</v>
      </c>
      <c r="BB14" s="14">
        <v>1</v>
      </c>
      <c r="BC14" s="14">
        <v>0</v>
      </c>
      <c r="BD14" s="14">
        <v>5</v>
      </c>
      <c r="BE14" s="14">
        <v>12</v>
      </c>
      <c r="BF14" s="14">
        <v>3</v>
      </c>
      <c r="BG14" s="14">
        <v>1</v>
      </c>
      <c r="BH14" s="14" t="s">
        <v>287</v>
      </c>
      <c r="BI14" s="14">
        <v>36</v>
      </c>
      <c r="BJ14" s="14">
        <v>2</v>
      </c>
      <c r="BK14" s="14">
        <v>3</v>
      </c>
      <c r="BL14" s="14" t="s">
        <v>288</v>
      </c>
      <c r="BM14" s="14">
        <v>10</v>
      </c>
      <c r="BN14" s="14">
        <v>12</v>
      </c>
      <c r="BO14" s="14">
        <v>0</v>
      </c>
      <c r="BP14" s="14">
        <v>90</v>
      </c>
      <c r="BQ14" s="14" t="s">
        <v>496</v>
      </c>
      <c r="BR14" s="14">
        <v>65</v>
      </c>
      <c r="BS14" s="14">
        <v>1</v>
      </c>
      <c r="BT14" s="14">
        <v>62000</v>
      </c>
      <c r="BU14" s="14">
        <v>4.2</v>
      </c>
      <c r="BV14" s="14">
        <v>33</v>
      </c>
      <c r="BW14" s="14">
        <v>5</v>
      </c>
      <c r="BX14" s="14">
        <v>5</v>
      </c>
      <c r="BY14" s="14">
        <v>3</v>
      </c>
      <c r="BZ14" s="14">
        <v>1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8</v>
      </c>
      <c r="CG14" s="14" t="s">
        <v>155</v>
      </c>
      <c r="CH14" s="14">
        <v>77</v>
      </c>
      <c r="CI14" s="14">
        <v>28</v>
      </c>
      <c r="CJ14" s="14">
        <v>1</v>
      </c>
      <c r="CK14" s="14">
        <v>1</v>
      </c>
      <c r="CL14" s="14">
        <v>14</v>
      </c>
      <c r="CM14" s="14">
        <v>14</v>
      </c>
      <c r="CN14" s="14">
        <v>1</v>
      </c>
      <c r="CO14" s="14">
        <v>1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1</v>
      </c>
      <c r="CV14" s="14" t="s">
        <v>300</v>
      </c>
      <c r="CW14" s="14">
        <v>2</v>
      </c>
      <c r="CX14" s="14">
        <v>41</v>
      </c>
      <c r="CY14" s="14">
        <v>1</v>
      </c>
      <c r="CZ14" s="14">
        <v>1</v>
      </c>
      <c r="DA14" s="14">
        <v>4000</v>
      </c>
      <c r="DB14" s="14">
        <v>4000</v>
      </c>
      <c r="DC14" s="14">
        <v>0</v>
      </c>
      <c r="DD14" s="14">
        <v>4</v>
      </c>
      <c r="DE14" s="14">
        <v>3</v>
      </c>
      <c r="DF14" s="14">
        <v>3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26.301839900000001</v>
      </c>
      <c r="DN14" s="14">
        <v>80.260199900000003</v>
      </c>
      <c r="DO14" s="14">
        <v>26.301852400000001</v>
      </c>
      <c r="DP14" s="14">
        <v>80.260617499999995</v>
      </c>
      <c r="DQ14" s="15">
        <v>43144</v>
      </c>
      <c r="DR14" s="16">
        <v>0.67902777777777779</v>
      </c>
      <c r="DS14" s="14">
        <v>1</v>
      </c>
      <c r="DT14" s="14" t="s">
        <v>290</v>
      </c>
      <c r="DU14" s="17">
        <f t="shared" si="2"/>
        <v>1</v>
      </c>
      <c r="DX14" s="18"/>
      <c r="FX14" s="20"/>
      <c r="FY14" s="20"/>
      <c r="FZ14" s="20"/>
    </row>
    <row r="15" spans="1:182" x14ac:dyDescent="0.3">
      <c r="A15" s="13">
        <f t="shared" si="1"/>
        <v>15.007999999999999</v>
      </c>
      <c r="B15" s="14">
        <v>845528030</v>
      </c>
      <c r="C15" s="14">
        <v>2015</v>
      </c>
      <c r="D15" s="15">
        <v>42017</v>
      </c>
      <c r="E15" s="14">
        <v>800</v>
      </c>
      <c r="F15" s="14">
        <v>2</v>
      </c>
      <c r="G15" s="14">
        <v>8</v>
      </c>
      <c r="H15" s="14">
        <v>86</v>
      </c>
      <c r="I15" s="14">
        <v>86472000</v>
      </c>
      <c r="J15" s="14">
        <v>15.007999999999999</v>
      </c>
      <c r="K15" s="14">
        <v>3766</v>
      </c>
      <c r="L15" s="14">
        <v>0.25600000000000001</v>
      </c>
      <c r="M15" s="14" t="s">
        <v>280</v>
      </c>
      <c r="N15" s="14" t="s">
        <v>155</v>
      </c>
      <c r="O15" s="14" t="s">
        <v>291</v>
      </c>
      <c r="P15" s="14" t="s">
        <v>498</v>
      </c>
      <c r="Q15" s="14">
        <v>0</v>
      </c>
      <c r="R15" s="14" t="s">
        <v>281</v>
      </c>
      <c r="S15" s="14" t="s">
        <v>288</v>
      </c>
      <c r="T15" s="14" t="s">
        <v>282</v>
      </c>
      <c r="U15" s="14" t="s">
        <v>283</v>
      </c>
      <c r="V15" s="14">
        <v>10</v>
      </c>
      <c r="W15" s="14">
        <v>31</v>
      </c>
      <c r="X15" s="14" t="s">
        <v>284</v>
      </c>
      <c r="Y15" s="14">
        <v>2</v>
      </c>
      <c r="Z15" s="14">
        <v>1</v>
      </c>
      <c r="AA15" s="14">
        <v>1</v>
      </c>
      <c r="AB15" s="14">
        <v>14</v>
      </c>
      <c r="AC15" s="14">
        <v>4</v>
      </c>
      <c r="AD15" s="14">
        <v>1</v>
      </c>
      <c r="AE15" s="14">
        <v>1</v>
      </c>
      <c r="AF15" s="14">
        <v>1</v>
      </c>
      <c r="AG15" s="14" t="s">
        <v>301</v>
      </c>
      <c r="AH15" s="14">
        <v>2</v>
      </c>
      <c r="AI15" s="14">
        <v>6</v>
      </c>
      <c r="AJ15" s="14">
        <v>1</v>
      </c>
      <c r="AK15" s="14">
        <v>1</v>
      </c>
      <c r="AL15" s="14">
        <v>2</v>
      </c>
      <c r="AM15" s="14">
        <v>1</v>
      </c>
      <c r="AN15" s="14">
        <v>1</v>
      </c>
      <c r="AO15" s="14">
        <v>1</v>
      </c>
      <c r="AP15" s="14">
        <v>1</v>
      </c>
      <c r="AQ15" s="14">
        <v>0</v>
      </c>
      <c r="AR15" s="14">
        <v>0</v>
      </c>
      <c r="AS15" s="14">
        <v>0</v>
      </c>
      <c r="AT15" s="14">
        <v>0</v>
      </c>
      <c r="AU15" s="14">
        <v>1</v>
      </c>
      <c r="AV15" s="14">
        <v>0</v>
      </c>
      <c r="AW15" s="14">
        <v>0</v>
      </c>
      <c r="AX15" s="14">
        <v>1</v>
      </c>
      <c r="AY15" s="14">
        <v>0</v>
      </c>
      <c r="AZ15" s="14">
        <v>0</v>
      </c>
      <c r="BA15" s="14">
        <v>1</v>
      </c>
      <c r="BB15" s="14">
        <v>1</v>
      </c>
      <c r="BC15" s="14">
        <v>0</v>
      </c>
      <c r="BD15" s="14">
        <v>5</v>
      </c>
      <c r="BE15" s="14">
        <v>12</v>
      </c>
      <c r="BF15" s="14">
        <v>3</v>
      </c>
      <c r="BG15" s="14">
        <v>1</v>
      </c>
      <c r="BH15" s="14" t="s">
        <v>287</v>
      </c>
      <c r="BI15" s="14">
        <v>36</v>
      </c>
      <c r="BJ15" s="14">
        <v>2</v>
      </c>
      <c r="BK15" s="14">
        <v>3</v>
      </c>
      <c r="BL15" s="14" t="s">
        <v>288</v>
      </c>
      <c r="BM15" s="14">
        <v>10</v>
      </c>
      <c r="BN15" s="14">
        <v>12</v>
      </c>
      <c r="BO15" s="14">
        <v>0</v>
      </c>
      <c r="BP15" s="14">
        <v>90</v>
      </c>
      <c r="BQ15" s="14" t="s">
        <v>496</v>
      </c>
      <c r="BR15" s="14">
        <v>65</v>
      </c>
      <c r="BS15" s="14">
        <v>1</v>
      </c>
      <c r="BT15" s="14">
        <v>67000</v>
      </c>
      <c r="BU15" s="14">
        <v>9.6999999999999993</v>
      </c>
      <c r="BV15" s="14">
        <v>35</v>
      </c>
      <c r="BW15" s="14">
        <v>14</v>
      </c>
      <c r="BX15" s="14">
        <v>14</v>
      </c>
      <c r="BY15" s="14">
        <v>16</v>
      </c>
      <c r="BZ15" s="14">
        <v>1</v>
      </c>
      <c r="CA15" s="14">
        <v>0</v>
      </c>
      <c r="CB15" s="14">
        <v>0</v>
      </c>
      <c r="CC15" s="14">
        <v>0</v>
      </c>
      <c r="CD15" s="14">
        <v>0</v>
      </c>
      <c r="CE15" s="14">
        <v>5</v>
      </c>
      <c r="CF15" s="14">
        <v>6</v>
      </c>
      <c r="CG15" s="14" t="s">
        <v>155</v>
      </c>
      <c r="CH15" s="14">
        <v>77</v>
      </c>
      <c r="CI15" s="14">
        <v>38</v>
      </c>
      <c r="CJ15" s="14">
        <v>1</v>
      </c>
      <c r="CK15" s="14">
        <v>1</v>
      </c>
      <c r="CL15" s="14">
        <v>14</v>
      </c>
      <c r="CM15" s="14">
        <v>14</v>
      </c>
      <c r="CN15" s="14">
        <v>16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13</v>
      </c>
      <c r="CU15" s="14">
        <v>1</v>
      </c>
      <c r="CV15" s="14" t="s">
        <v>155</v>
      </c>
      <c r="CW15" s="14">
        <v>1</v>
      </c>
      <c r="CX15" s="14">
        <v>54</v>
      </c>
      <c r="CY15" s="14">
        <v>1</v>
      </c>
      <c r="CZ15" s="14">
        <v>1</v>
      </c>
      <c r="DA15" s="14">
        <v>3500</v>
      </c>
      <c r="DB15" s="14">
        <v>3500</v>
      </c>
      <c r="DC15" s="14">
        <v>0</v>
      </c>
      <c r="DD15" s="14">
        <v>2</v>
      </c>
      <c r="DE15" s="14">
        <v>2</v>
      </c>
      <c r="DF15" s="14">
        <v>2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26.301839900000001</v>
      </c>
      <c r="DN15" s="14">
        <v>80.260199900000003</v>
      </c>
      <c r="DO15" s="14">
        <v>26.301852400000001</v>
      </c>
      <c r="DP15" s="14">
        <v>80.260617499999995</v>
      </c>
      <c r="DQ15" s="15">
        <v>43144</v>
      </c>
      <c r="DR15" s="16">
        <v>0.67902777777777779</v>
      </c>
      <c r="DS15" s="14">
        <v>1</v>
      </c>
      <c r="DT15" s="14" t="s">
        <v>290</v>
      </c>
      <c r="DU15" s="17">
        <f t="shared" si="2"/>
        <v>1</v>
      </c>
      <c r="DX15" s="18"/>
      <c r="FX15" s="20"/>
      <c r="FY15" s="20"/>
      <c r="FZ15" s="20"/>
    </row>
    <row r="16" spans="1:182" x14ac:dyDescent="0.3">
      <c r="A16" s="13">
        <f t="shared" si="1"/>
        <v>15.087</v>
      </c>
      <c r="B16" s="14">
        <v>845713440</v>
      </c>
      <c r="C16" s="14">
        <v>2015</v>
      </c>
      <c r="D16" s="15">
        <v>42066</v>
      </c>
      <c r="E16" s="14">
        <v>1010</v>
      </c>
      <c r="F16" s="14">
        <v>2</v>
      </c>
      <c r="G16" s="14">
        <v>8</v>
      </c>
      <c r="H16" s="14">
        <v>86</v>
      </c>
      <c r="I16" s="14">
        <v>86472000</v>
      </c>
      <c r="J16" s="14">
        <v>15.087</v>
      </c>
      <c r="K16" s="14">
        <v>3766</v>
      </c>
      <c r="L16" s="14">
        <v>0.17699999999999999</v>
      </c>
      <c r="M16" s="14" t="s">
        <v>280</v>
      </c>
      <c r="N16" s="14" t="s">
        <v>155</v>
      </c>
      <c r="O16" s="14" t="s">
        <v>512</v>
      </c>
      <c r="P16" s="14" t="s">
        <v>513</v>
      </c>
      <c r="Q16" s="14">
        <v>0.5</v>
      </c>
      <c r="R16" s="14" t="s">
        <v>280</v>
      </c>
      <c r="S16" s="14" t="s">
        <v>135</v>
      </c>
      <c r="T16" s="14" t="s">
        <v>282</v>
      </c>
      <c r="U16" s="14" t="s">
        <v>283</v>
      </c>
      <c r="V16" s="14">
        <v>10</v>
      </c>
      <c r="W16" s="14">
        <v>31</v>
      </c>
      <c r="X16" s="14" t="s">
        <v>284</v>
      </c>
      <c r="Y16" s="14">
        <v>1</v>
      </c>
      <c r="Z16" s="14">
        <v>1</v>
      </c>
      <c r="AA16" s="14">
        <v>2</v>
      </c>
      <c r="AB16" s="14">
        <v>17</v>
      </c>
      <c r="AC16" s="14">
        <v>77</v>
      </c>
      <c r="AD16" s="14">
        <v>1</v>
      </c>
      <c r="AE16" s="14">
        <v>1</v>
      </c>
      <c r="AF16" s="14">
        <v>1</v>
      </c>
      <c r="AG16" s="14" t="s">
        <v>292</v>
      </c>
      <c r="AH16" s="14">
        <v>2</v>
      </c>
      <c r="AI16" s="14">
        <v>6</v>
      </c>
      <c r="AJ16" s="14">
        <v>1</v>
      </c>
      <c r="AK16" s="14">
        <v>1</v>
      </c>
      <c r="AL16" s="14">
        <v>1</v>
      </c>
      <c r="AM16" s="14">
        <v>1</v>
      </c>
      <c r="AN16" s="14">
        <v>1</v>
      </c>
      <c r="AO16" s="14">
        <v>1</v>
      </c>
      <c r="AP16" s="14">
        <v>1</v>
      </c>
      <c r="AQ16" s="14">
        <v>0</v>
      </c>
      <c r="AR16" s="14">
        <v>0</v>
      </c>
      <c r="AS16" s="14">
        <v>0</v>
      </c>
      <c r="AT16" s="14">
        <v>0</v>
      </c>
      <c r="AU16" s="14">
        <v>1</v>
      </c>
      <c r="AV16" s="14">
        <v>0</v>
      </c>
      <c r="AW16" s="14">
        <v>0</v>
      </c>
      <c r="AX16" s="14">
        <v>1</v>
      </c>
      <c r="AY16" s="14">
        <v>0</v>
      </c>
      <c r="AZ16" s="14">
        <v>0</v>
      </c>
      <c r="BA16" s="14">
        <v>1</v>
      </c>
      <c r="BB16" s="14">
        <v>1</v>
      </c>
      <c r="BC16" s="14">
        <v>0</v>
      </c>
      <c r="BD16" s="14">
        <v>5</v>
      </c>
      <c r="BE16" s="14">
        <v>12</v>
      </c>
      <c r="BF16" s="14">
        <v>3</v>
      </c>
      <c r="BG16" s="14">
        <v>1</v>
      </c>
      <c r="BH16" s="14" t="s">
        <v>287</v>
      </c>
      <c r="BI16" s="14">
        <v>36</v>
      </c>
      <c r="BJ16" s="14">
        <v>2</v>
      </c>
      <c r="BK16" s="14">
        <v>3</v>
      </c>
      <c r="BL16" s="14" t="s">
        <v>288</v>
      </c>
      <c r="BM16" s="14">
        <v>10</v>
      </c>
      <c r="BN16" s="14">
        <v>12</v>
      </c>
      <c r="BO16" s="14">
        <v>0</v>
      </c>
      <c r="BP16" s="14">
        <v>90</v>
      </c>
      <c r="BQ16" s="14" t="s">
        <v>496</v>
      </c>
      <c r="BR16" s="14">
        <v>65</v>
      </c>
      <c r="BS16" s="14">
        <v>1</v>
      </c>
      <c r="BT16" s="14">
        <v>67000</v>
      </c>
      <c r="BU16" s="14">
        <v>9.6999999999999993</v>
      </c>
      <c r="BV16" s="14">
        <v>35</v>
      </c>
      <c r="BW16" s="14">
        <v>5</v>
      </c>
      <c r="BX16" s="14">
        <v>5</v>
      </c>
      <c r="BY16" s="14">
        <v>20</v>
      </c>
      <c r="BZ16" s="14">
        <v>1</v>
      </c>
      <c r="CA16" s="14">
        <v>2</v>
      </c>
      <c r="CB16" s="14">
        <v>77</v>
      </c>
      <c r="CC16" s="14">
        <v>8</v>
      </c>
      <c r="CD16" s="14">
        <v>3</v>
      </c>
      <c r="CE16" s="14">
        <v>0</v>
      </c>
      <c r="CF16" s="14">
        <v>1</v>
      </c>
      <c r="CG16" s="14" t="s">
        <v>135</v>
      </c>
      <c r="CH16" s="14" t="s">
        <v>286</v>
      </c>
      <c r="CI16" s="14" t="s">
        <v>289</v>
      </c>
      <c r="CJ16" s="14" t="s">
        <v>286</v>
      </c>
      <c r="CK16" s="14" t="s">
        <v>286</v>
      </c>
      <c r="CL16" s="14">
        <v>17</v>
      </c>
      <c r="CM16" s="14">
        <v>17</v>
      </c>
      <c r="CN16" s="14">
        <v>2</v>
      </c>
      <c r="CO16" s="14">
        <v>1</v>
      </c>
      <c r="CP16" s="14">
        <v>0</v>
      </c>
      <c r="CQ16" s="14">
        <v>0</v>
      </c>
      <c r="CR16" s="14">
        <v>0</v>
      </c>
      <c r="CS16" s="14">
        <v>0</v>
      </c>
      <c r="CT16" s="14">
        <v>20</v>
      </c>
      <c r="CU16" s="14">
        <v>1</v>
      </c>
      <c r="CV16" s="14" t="s">
        <v>5</v>
      </c>
      <c r="CW16" s="14">
        <v>1</v>
      </c>
      <c r="CX16" s="14">
        <v>59</v>
      </c>
      <c r="CY16" s="14">
        <v>1</v>
      </c>
      <c r="CZ16" s="14">
        <v>1</v>
      </c>
      <c r="DA16" s="14">
        <v>100</v>
      </c>
      <c r="DB16" s="14">
        <v>100</v>
      </c>
      <c r="DC16" s="14">
        <v>0</v>
      </c>
      <c r="DD16" s="14">
        <v>1</v>
      </c>
      <c r="DE16" s="14">
        <v>1</v>
      </c>
      <c r="DF16" s="14">
        <v>2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26.301630899999999</v>
      </c>
      <c r="DN16" s="14">
        <v>80.2448598</v>
      </c>
      <c r="DO16" s="14">
        <v>26.301836600000001</v>
      </c>
      <c r="DP16" s="14">
        <v>80.259346300000004</v>
      </c>
      <c r="DQ16" s="15">
        <v>43144</v>
      </c>
      <c r="DR16" s="16">
        <v>0.67902777777777779</v>
      </c>
      <c r="DS16" s="14">
        <v>1</v>
      </c>
      <c r="DT16" s="14" t="s">
        <v>290</v>
      </c>
      <c r="DU16" s="17">
        <f t="shared" si="2"/>
        <v>1</v>
      </c>
      <c r="DX16" s="18"/>
      <c r="FX16" s="20"/>
      <c r="FY16" s="20"/>
      <c r="FZ16" s="20"/>
    </row>
    <row r="17" spans="1:182" x14ac:dyDescent="0.3">
      <c r="A17" s="13">
        <f t="shared" si="1"/>
        <v>15.025</v>
      </c>
      <c r="B17" s="14">
        <v>848623150</v>
      </c>
      <c r="C17" s="14">
        <v>2015</v>
      </c>
      <c r="D17" s="15">
        <v>42122</v>
      </c>
      <c r="E17" s="14">
        <v>813</v>
      </c>
      <c r="F17" s="14">
        <v>2</v>
      </c>
      <c r="G17" s="14">
        <v>8</v>
      </c>
      <c r="H17" s="14">
        <v>86</v>
      </c>
      <c r="I17" s="14">
        <v>86472000</v>
      </c>
      <c r="J17" s="14">
        <v>15.025</v>
      </c>
      <c r="K17" s="14">
        <v>3766</v>
      </c>
      <c r="L17" s="14">
        <v>0.23899999999999999</v>
      </c>
      <c r="M17" s="14" t="s">
        <v>280</v>
      </c>
      <c r="N17" s="14" t="s">
        <v>155</v>
      </c>
      <c r="O17" s="14" t="s">
        <v>304</v>
      </c>
      <c r="P17" s="14" t="s">
        <v>499</v>
      </c>
      <c r="Q17" s="14">
        <v>0.25</v>
      </c>
      <c r="R17" s="14" t="s">
        <v>280</v>
      </c>
      <c r="S17" s="14" t="s">
        <v>155</v>
      </c>
      <c r="T17" s="14" t="s">
        <v>282</v>
      </c>
      <c r="U17" s="14" t="s">
        <v>283</v>
      </c>
      <c r="V17" s="14">
        <v>10</v>
      </c>
      <c r="W17" s="14">
        <v>31</v>
      </c>
      <c r="X17" s="14" t="s">
        <v>284</v>
      </c>
      <c r="Y17" s="14">
        <v>2</v>
      </c>
      <c r="Z17" s="14">
        <v>1</v>
      </c>
      <c r="AA17" s="14">
        <v>1</v>
      </c>
      <c r="AB17" s="14">
        <v>18</v>
      </c>
      <c r="AC17" s="14">
        <v>77</v>
      </c>
      <c r="AD17" s="14">
        <v>1</v>
      </c>
      <c r="AE17" s="14">
        <v>1</v>
      </c>
      <c r="AF17" s="14">
        <v>1</v>
      </c>
      <c r="AG17" s="14" t="s">
        <v>301</v>
      </c>
      <c r="AH17" s="14">
        <v>3</v>
      </c>
      <c r="AI17" s="14">
        <v>6</v>
      </c>
      <c r="AJ17" s="14">
        <v>1</v>
      </c>
      <c r="AK17" s="14">
        <v>1</v>
      </c>
      <c r="AL17" s="14">
        <v>1</v>
      </c>
      <c r="AM17" s="14">
        <v>1</v>
      </c>
      <c r="AN17" s="14">
        <v>1</v>
      </c>
      <c r="AO17" s="14">
        <v>1</v>
      </c>
      <c r="AP17" s="14">
        <v>1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1</v>
      </c>
      <c r="AY17" s="14">
        <v>0</v>
      </c>
      <c r="AZ17" s="14">
        <v>0</v>
      </c>
      <c r="BA17" s="14">
        <v>1</v>
      </c>
      <c r="BB17" s="14" t="s">
        <v>286</v>
      </c>
      <c r="BC17" s="14">
        <v>0</v>
      </c>
      <c r="BD17" s="14">
        <v>5</v>
      </c>
      <c r="BE17" s="14">
        <v>12</v>
      </c>
      <c r="BF17" s="14">
        <v>3</v>
      </c>
      <c r="BG17" s="14">
        <v>1</v>
      </c>
      <c r="BH17" s="14" t="s">
        <v>287</v>
      </c>
      <c r="BI17" s="14">
        <v>36</v>
      </c>
      <c r="BJ17" s="14">
        <v>2</v>
      </c>
      <c r="BK17" s="14">
        <v>3</v>
      </c>
      <c r="BL17" s="14" t="s">
        <v>288</v>
      </c>
      <c r="BM17" s="14">
        <v>10</v>
      </c>
      <c r="BN17" s="14">
        <v>12</v>
      </c>
      <c r="BO17" s="14">
        <v>0</v>
      </c>
      <c r="BP17" s="14">
        <v>90</v>
      </c>
      <c r="BQ17" s="14" t="s">
        <v>496</v>
      </c>
      <c r="BR17" s="14">
        <v>65</v>
      </c>
      <c r="BS17" s="14">
        <v>1</v>
      </c>
      <c r="BT17" s="14">
        <v>67000</v>
      </c>
      <c r="BU17" s="14">
        <v>9.6999999999999993</v>
      </c>
      <c r="BV17" s="14">
        <v>35</v>
      </c>
      <c r="BW17" s="14">
        <v>18</v>
      </c>
      <c r="BX17" s="14">
        <v>18</v>
      </c>
      <c r="BY17" s="14">
        <v>1</v>
      </c>
      <c r="BZ17" s="14">
        <v>1</v>
      </c>
      <c r="CA17" s="14">
        <v>0</v>
      </c>
      <c r="CB17" s="14">
        <v>0</v>
      </c>
      <c r="CC17" s="14">
        <v>0</v>
      </c>
      <c r="CD17" s="14">
        <v>0</v>
      </c>
      <c r="CE17" s="14">
        <v>1</v>
      </c>
      <c r="CF17" s="14">
        <v>1</v>
      </c>
      <c r="CG17" s="14" t="s">
        <v>155</v>
      </c>
      <c r="CH17" s="14">
        <v>1</v>
      </c>
      <c r="CI17" s="14">
        <v>52</v>
      </c>
      <c r="CJ17" s="14">
        <v>1</v>
      </c>
      <c r="CK17" s="14">
        <v>1</v>
      </c>
      <c r="CL17" s="14" t="s">
        <v>286</v>
      </c>
      <c r="CM17" s="14" t="s">
        <v>286</v>
      </c>
      <c r="CN17" s="14" t="s">
        <v>286</v>
      </c>
      <c r="CO17" s="14" t="s">
        <v>286</v>
      </c>
      <c r="CP17" s="14" t="s">
        <v>286</v>
      </c>
      <c r="CQ17" s="14" t="s">
        <v>286</v>
      </c>
      <c r="CR17" s="14" t="s">
        <v>286</v>
      </c>
      <c r="CS17" s="14" t="s">
        <v>286</v>
      </c>
      <c r="CT17" s="14" t="s">
        <v>286</v>
      </c>
      <c r="CU17" s="14" t="s">
        <v>286</v>
      </c>
      <c r="CV17" s="14" t="s">
        <v>288</v>
      </c>
      <c r="CW17" s="14" t="s">
        <v>286</v>
      </c>
      <c r="CX17" s="14" t="s">
        <v>289</v>
      </c>
      <c r="CY17" s="14" t="s">
        <v>286</v>
      </c>
      <c r="CZ17" s="14" t="s">
        <v>286</v>
      </c>
      <c r="DA17" s="14">
        <v>2000</v>
      </c>
      <c r="DB17" s="14">
        <v>2000</v>
      </c>
      <c r="DC17" s="14">
        <v>0</v>
      </c>
      <c r="DD17" s="14">
        <v>1</v>
      </c>
      <c r="DE17" s="14">
        <v>1</v>
      </c>
      <c r="DF17" s="14">
        <v>1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26.302283200000002</v>
      </c>
      <c r="DN17" s="14">
        <v>80.260374900000002</v>
      </c>
      <c r="DO17" s="14">
        <v>26.301849000000001</v>
      </c>
      <c r="DP17" s="14">
        <v>80.260344000000003</v>
      </c>
      <c r="DQ17" s="15">
        <v>43144</v>
      </c>
      <c r="DR17" s="16">
        <v>0.67902777777777779</v>
      </c>
      <c r="DS17" s="14">
        <v>1</v>
      </c>
      <c r="DT17" s="14" t="s">
        <v>290</v>
      </c>
      <c r="DU17" s="17">
        <f t="shared" si="2"/>
        <v>1</v>
      </c>
      <c r="DX17" s="18"/>
      <c r="FX17" s="20"/>
      <c r="FY17" s="20"/>
      <c r="FZ17" s="20"/>
    </row>
    <row r="18" spans="1:182" x14ac:dyDescent="0.3">
      <c r="A18" s="13">
        <f t="shared" si="1"/>
        <v>15.087</v>
      </c>
      <c r="B18" s="14">
        <v>851223690</v>
      </c>
      <c r="C18" s="14">
        <v>2015</v>
      </c>
      <c r="D18" s="15">
        <v>42306</v>
      </c>
      <c r="E18" s="14">
        <v>2120</v>
      </c>
      <c r="F18" s="14">
        <v>4</v>
      </c>
      <c r="G18" s="14">
        <v>8</v>
      </c>
      <c r="H18" s="14">
        <v>86</v>
      </c>
      <c r="I18" s="14">
        <v>86472000</v>
      </c>
      <c r="J18" s="14">
        <v>15.087</v>
      </c>
      <c r="K18" s="14">
        <v>3766</v>
      </c>
      <c r="L18" s="14">
        <v>0.17699999999999999</v>
      </c>
      <c r="M18" s="14" t="s">
        <v>280</v>
      </c>
      <c r="N18" s="14" t="s">
        <v>155</v>
      </c>
      <c r="O18" s="14" t="s">
        <v>514</v>
      </c>
      <c r="P18" s="14" t="s">
        <v>499</v>
      </c>
      <c r="Q18" s="14">
        <v>0.5</v>
      </c>
      <c r="R18" s="14" t="s">
        <v>280</v>
      </c>
      <c r="S18" s="14" t="s">
        <v>155</v>
      </c>
      <c r="T18" s="14" t="s">
        <v>282</v>
      </c>
      <c r="U18" s="14" t="s">
        <v>283</v>
      </c>
      <c r="V18" s="14">
        <v>10</v>
      </c>
      <c r="W18" s="14">
        <v>31</v>
      </c>
      <c r="X18" s="14" t="s">
        <v>284</v>
      </c>
      <c r="Y18" s="14">
        <v>2</v>
      </c>
      <c r="Z18" s="14">
        <v>1</v>
      </c>
      <c r="AA18" s="14">
        <v>1</v>
      </c>
      <c r="AB18" s="14">
        <v>32</v>
      </c>
      <c r="AC18" s="14">
        <v>77</v>
      </c>
      <c r="AD18" s="14">
        <v>2</v>
      </c>
      <c r="AE18" s="14">
        <v>1</v>
      </c>
      <c r="AF18" s="14">
        <v>1</v>
      </c>
      <c r="AG18" s="14" t="s">
        <v>292</v>
      </c>
      <c r="AH18" s="14" t="s">
        <v>135</v>
      </c>
      <c r="AI18" s="14">
        <v>6</v>
      </c>
      <c r="AJ18" s="14">
        <v>1</v>
      </c>
      <c r="AK18" s="14">
        <v>1</v>
      </c>
      <c r="AL18" s="14">
        <v>1</v>
      </c>
      <c r="AM18" s="14">
        <v>4</v>
      </c>
      <c r="AN18" s="14">
        <v>2</v>
      </c>
      <c r="AO18" s="14">
        <v>1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1</v>
      </c>
      <c r="AV18" s="14">
        <v>0</v>
      </c>
      <c r="AW18" s="14">
        <v>0</v>
      </c>
      <c r="AX18" s="14">
        <v>1</v>
      </c>
      <c r="AY18" s="14">
        <v>0</v>
      </c>
      <c r="AZ18" s="14">
        <v>0</v>
      </c>
      <c r="BA18" s="14">
        <v>1</v>
      </c>
      <c r="BB18" s="14" t="s">
        <v>286</v>
      </c>
      <c r="BC18" s="14">
        <v>0</v>
      </c>
      <c r="BD18" s="14">
        <v>5</v>
      </c>
      <c r="BE18" s="14">
        <v>12</v>
      </c>
      <c r="BF18" s="14">
        <v>3</v>
      </c>
      <c r="BG18" s="14">
        <v>1</v>
      </c>
      <c r="BH18" s="14" t="s">
        <v>287</v>
      </c>
      <c r="BI18" s="14">
        <v>36</v>
      </c>
      <c r="BJ18" s="14">
        <v>2</v>
      </c>
      <c r="BK18" s="14">
        <v>3</v>
      </c>
      <c r="BL18" s="14" t="s">
        <v>288</v>
      </c>
      <c r="BM18" s="14">
        <v>10</v>
      </c>
      <c r="BN18" s="14">
        <v>12</v>
      </c>
      <c r="BO18" s="14">
        <v>0</v>
      </c>
      <c r="BP18" s="14">
        <v>90</v>
      </c>
      <c r="BQ18" s="14" t="s">
        <v>496</v>
      </c>
      <c r="BR18" s="14">
        <v>65</v>
      </c>
      <c r="BS18" s="14">
        <v>1</v>
      </c>
      <c r="BT18" s="14">
        <v>67000</v>
      </c>
      <c r="BU18" s="14">
        <v>9.6999999999999993</v>
      </c>
      <c r="BV18" s="14">
        <v>35</v>
      </c>
      <c r="BW18" s="14">
        <v>32</v>
      </c>
      <c r="BX18" s="14">
        <v>32</v>
      </c>
      <c r="BY18" s="14">
        <v>1</v>
      </c>
      <c r="BZ18" s="14">
        <v>1</v>
      </c>
      <c r="CA18" s="14">
        <v>0</v>
      </c>
      <c r="CB18" s="14">
        <v>0</v>
      </c>
      <c r="CC18" s="14">
        <v>0</v>
      </c>
      <c r="CD18" s="14">
        <v>0</v>
      </c>
      <c r="CE18" s="14">
        <v>1</v>
      </c>
      <c r="CF18" s="14">
        <v>77</v>
      </c>
      <c r="CG18" s="14" t="s">
        <v>300</v>
      </c>
      <c r="CH18" s="14">
        <v>77</v>
      </c>
      <c r="CI18" s="14">
        <v>60</v>
      </c>
      <c r="CJ18" s="14">
        <v>1</v>
      </c>
      <c r="CK18" s="14">
        <v>1</v>
      </c>
      <c r="CL18" s="14" t="s">
        <v>286</v>
      </c>
      <c r="CM18" s="14" t="s">
        <v>286</v>
      </c>
      <c r="CN18" s="14" t="s">
        <v>286</v>
      </c>
      <c r="CO18" s="14" t="s">
        <v>286</v>
      </c>
      <c r="CP18" s="14" t="s">
        <v>286</v>
      </c>
      <c r="CQ18" s="14" t="s">
        <v>286</v>
      </c>
      <c r="CR18" s="14" t="s">
        <v>286</v>
      </c>
      <c r="CS18" s="14" t="s">
        <v>286</v>
      </c>
      <c r="CT18" s="14" t="s">
        <v>286</v>
      </c>
      <c r="CU18" s="14" t="s">
        <v>286</v>
      </c>
      <c r="CV18" s="14" t="s">
        <v>288</v>
      </c>
      <c r="CW18" s="14" t="s">
        <v>286</v>
      </c>
      <c r="CX18" s="14" t="s">
        <v>289</v>
      </c>
      <c r="CY18" s="14" t="s">
        <v>286</v>
      </c>
      <c r="CZ18" s="14" t="s">
        <v>286</v>
      </c>
      <c r="DA18" s="14">
        <v>30000</v>
      </c>
      <c r="DB18" s="14">
        <v>30000</v>
      </c>
      <c r="DC18" s="14">
        <v>0</v>
      </c>
      <c r="DD18" s="14">
        <v>1</v>
      </c>
      <c r="DE18" s="14">
        <v>1</v>
      </c>
      <c r="DF18" s="14">
        <v>1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26.301629899999998</v>
      </c>
      <c r="DN18" s="14">
        <v>80.244860000000003</v>
      </c>
      <c r="DO18" s="14">
        <v>26.301836600000001</v>
      </c>
      <c r="DP18" s="14">
        <v>80.259346300000004</v>
      </c>
      <c r="DQ18" s="15">
        <v>43144</v>
      </c>
      <c r="DR18" s="16">
        <v>0.67902777777777779</v>
      </c>
      <c r="DS18" s="14">
        <v>1</v>
      </c>
      <c r="DT18" s="14" t="s">
        <v>290</v>
      </c>
      <c r="DU18" s="17">
        <f t="shared" si="2"/>
        <v>1</v>
      </c>
      <c r="DX18" s="18"/>
      <c r="FX18" s="20"/>
      <c r="FY18" s="20"/>
      <c r="FZ18" s="20"/>
    </row>
    <row r="19" spans="1:182" x14ac:dyDescent="0.3">
      <c r="A19" s="155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5"/>
      <c r="DR19" s="16"/>
      <c r="DS19" s="14"/>
      <c r="DT19" s="14"/>
      <c r="DX19" s="18"/>
      <c r="FX19" s="20"/>
      <c r="FY19" s="20"/>
      <c r="FZ19" s="20"/>
    </row>
    <row r="20" spans="1:182" x14ac:dyDescent="0.3">
      <c r="A20" s="155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5"/>
      <c r="DR20" s="16"/>
      <c r="DS20" s="14"/>
      <c r="DT20" s="14"/>
      <c r="DX20" s="18"/>
      <c r="FX20" s="20"/>
      <c r="FY20" s="20"/>
      <c r="FZ20" s="20"/>
    </row>
    <row r="21" spans="1:182" x14ac:dyDescent="0.3">
      <c r="A21" s="155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5"/>
      <c r="DR21" s="16"/>
      <c r="DS21" s="14"/>
      <c r="DT21" s="14"/>
      <c r="DX21" s="18"/>
      <c r="FX21" s="20"/>
      <c r="FY21" s="20"/>
      <c r="FZ21" s="20"/>
    </row>
    <row r="22" spans="1:182" x14ac:dyDescent="0.3">
      <c r="A22" s="155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5"/>
      <c r="DR22" s="16"/>
      <c r="DS22" s="14"/>
      <c r="DT22" s="14"/>
      <c r="DX22" s="18"/>
      <c r="FX22" s="20"/>
      <c r="FY22" s="20"/>
      <c r="FZ22" s="20"/>
    </row>
    <row r="23" spans="1:182" x14ac:dyDescent="0.3">
      <c r="A23" s="155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5"/>
      <c r="DR23" s="16"/>
      <c r="DS23" s="14"/>
      <c r="DT23" s="14"/>
      <c r="DX23" s="18"/>
      <c r="FX23" s="20"/>
      <c r="FY23" s="20"/>
      <c r="FZ23" s="20"/>
    </row>
    <row r="24" spans="1:182" ht="15" thickBot="1" x14ac:dyDescent="0.35">
      <c r="A24" s="155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5"/>
      <c r="DR24" s="16"/>
      <c r="DS24" s="14"/>
      <c r="DT24" s="14"/>
      <c r="DX24" s="18"/>
      <c r="FX24" s="20"/>
      <c r="FY24" s="20"/>
      <c r="FZ24" s="20"/>
    </row>
    <row r="25" spans="1:182" ht="15" thickBot="1" x14ac:dyDescent="0.35">
      <c r="A25" s="155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5"/>
      <c r="DR25" s="16"/>
      <c r="DS25" s="14"/>
      <c r="DT25" s="14"/>
      <c r="DX25" s="18"/>
      <c r="EA25" s="260" t="s">
        <v>305</v>
      </c>
      <c r="EB25" s="256" t="s">
        <v>306</v>
      </c>
      <c r="EC25" s="257"/>
      <c r="ED25" s="257"/>
      <c r="EE25" s="257"/>
      <c r="EF25" s="257"/>
      <c r="EG25" s="257"/>
      <c r="EH25" s="257"/>
      <c r="EI25" s="257"/>
      <c r="EJ25" s="257"/>
      <c r="EK25" s="257"/>
      <c r="EL25" s="258"/>
      <c r="EM25" s="257" t="s">
        <v>307</v>
      </c>
      <c r="EN25" s="257"/>
      <c r="EO25" s="257"/>
      <c r="EP25" s="257"/>
      <c r="EQ25" s="257"/>
      <c r="ER25" s="257"/>
      <c r="ES25" s="257"/>
      <c r="ET25" s="257"/>
      <c r="EU25" s="257"/>
      <c r="EV25" s="257"/>
      <c r="EW25" s="258"/>
      <c r="EX25" s="262" t="s">
        <v>295</v>
      </c>
      <c r="EY25" s="263"/>
      <c r="EZ25" s="263"/>
      <c r="FX25" s="20"/>
      <c r="FY25" s="20"/>
      <c r="FZ25" s="20"/>
    </row>
    <row r="26" spans="1:182" ht="15" thickBot="1" x14ac:dyDescent="0.35">
      <c r="A26" s="155"/>
      <c r="B26" s="14"/>
      <c r="C26" s="14"/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5"/>
      <c r="DR26" s="16"/>
      <c r="DS26" s="14"/>
      <c r="DT26" s="14"/>
      <c r="DX26" s="18"/>
      <c r="EA26" s="261"/>
      <c r="EB26" s="46" t="str">
        <f>EB4</f>
        <v>15-15.1</v>
      </c>
      <c r="EC26" s="47" t="str">
        <f t="shared" ref="EC26:EK26" si="6">EC4</f>
        <v>15.1-15.2</v>
      </c>
      <c r="ED26" s="46" t="str">
        <f t="shared" si="6"/>
        <v>15.2-15.3</v>
      </c>
      <c r="EE26" s="46" t="str">
        <f t="shared" si="6"/>
        <v>15.3-15.4</v>
      </c>
      <c r="EF26" s="46" t="str">
        <f t="shared" si="6"/>
        <v>15.4-15.5</v>
      </c>
      <c r="EG26" s="46" t="str">
        <f t="shared" si="6"/>
        <v>15.5-15.6</v>
      </c>
      <c r="EH26" s="46" t="str">
        <f t="shared" si="6"/>
        <v>15.6-15.7</v>
      </c>
      <c r="EI26" s="46" t="str">
        <f t="shared" si="6"/>
        <v>15.7-15.8</v>
      </c>
      <c r="EJ26" s="46" t="str">
        <f t="shared" si="6"/>
        <v>15.8-15.9</v>
      </c>
      <c r="EK26" s="48" t="str">
        <f t="shared" si="6"/>
        <v>15.9-16</v>
      </c>
      <c r="EL26" s="46" t="s">
        <v>297</v>
      </c>
      <c r="EM26" s="19" t="str">
        <f t="shared" ref="EM26:EV26" si="7">EB$4</f>
        <v>15-15.1</v>
      </c>
      <c r="EN26" s="49" t="str">
        <f t="shared" si="7"/>
        <v>15.1-15.2</v>
      </c>
      <c r="EO26" s="19" t="str">
        <f t="shared" si="7"/>
        <v>15.2-15.3</v>
      </c>
      <c r="EP26" s="49" t="str">
        <f t="shared" si="7"/>
        <v>15.3-15.4</v>
      </c>
      <c r="EQ26" s="49" t="str">
        <f t="shared" si="7"/>
        <v>15.4-15.5</v>
      </c>
      <c r="ER26" s="19" t="str">
        <f t="shared" si="7"/>
        <v>15.5-15.6</v>
      </c>
      <c r="ES26" s="49" t="str">
        <f t="shared" si="7"/>
        <v>15.6-15.7</v>
      </c>
      <c r="ET26" s="19" t="str">
        <f t="shared" si="7"/>
        <v>15.7-15.8</v>
      </c>
      <c r="EU26" s="49" t="str">
        <f t="shared" si="7"/>
        <v>15.8-15.9</v>
      </c>
      <c r="EV26" s="19" t="str">
        <f t="shared" si="7"/>
        <v>15.9-16</v>
      </c>
      <c r="EW26" s="49" t="s">
        <v>297</v>
      </c>
      <c r="EX26" s="50" t="s">
        <v>308</v>
      </c>
      <c r="EY26" s="51" t="s">
        <v>309</v>
      </c>
      <c r="EZ26" s="52" t="s">
        <v>310</v>
      </c>
      <c r="FX26" s="20"/>
      <c r="FY26" s="20"/>
      <c r="FZ26" s="20"/>
    </row>
    <row r="27" spans="1:182" x14ac:dyDescent="0.3">
      <c r="A27" s="155"/>
      <c r="B27" s="14"/>
      <c r="C27" s="14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5"/>
      <c r="DR27" s="16"/>
      <c r="DS27" s="14"/>
      <c r="DT27" s="14"/>
      <c r="DX27" s="18"/>
      <c r="EA27" s="53" t="s">
        <v>106</v>
      </c>
      <c r="EB27" s="54">
        <f t="shared" ref="EB27:EK35" si="8">COUNTIFS($CG:$CG,"N",$A:$A,"&gt;="&amp;EB$1,$A:$A,"&lt;"&amp;EC$1,$AC:$AC,$DZ28)+COUNTIFS($CG:$CG,"E",$A:$A,"&gt;="&amp;EB$1,$A:$A,"&lt;"&amp;EC$1,$AC:$AC,$DZ28)</f>
        <v>1</v>
      </c>
      <c r="EC27" s="55">
        <f t="shared" si="8"/>
        <v>0</v>
      </c>
      <c r="ED27" s="54">
        <f t="shared" si="8"/>
        <v>0</v>
      </c>
      <c r="EE27" s="54">
        <f t="shared" si="8"/>
        <v>0</v>
      </c>
      <c r="EF27" s="54">
        <f t="shared" si="8"/>
        <v>0</v>
      </c>
      <c r="EG27" s="54">
        <f t="shared" si="8"/>
        <v>0</v>
      </c>
      <c r="EH27" s="54">
        <f t="shared" si="8"/>
        <v>0</v>
      </c>
      <c r="EI27" s="54">
        <f t="shared" si="8"/>
        <v>0</v>
      </c>
      <c r="EJ27" s="54">
        <f t="shared" si="8"/>
        <v>0</v>
      </c>
      <c r="EK27" s="54">
        <f t="shared" si="8"/>
        <v>0</v>
      </c>
      <c r="EL27" s="56">
        <f>SUM(EB27:EK27)</f>
        <v>1</v>
      </c>
      <c r="EM27" s="56">
        <f t="shared" ref="EM27:EU35" si="9">COUNTIFS($CG:$CG,"W",$A:$A,"&gt;="&amp;EB$1,$A:$A,"&lt;"&amp;EC$1,$AC:$AC,$DZ28)+COUNTIFS($CG:$CG,"S",$A:$A,"&gt;="&amp;EB$1,$A:$A,"&lt;"&amp;EC$1,$AC:$AC,$DZ28)</f>
        <v>1</v>
      </c>
      <c r="EN27" s="54">
        <f t="shared" si="9"/>
        <v>0</v>
      </c>
      <c r="EO27" s="57">
        <f t="shared" si="9"/>
        <v>0</v>
      </c>
      <c r="EP27" s="54">
        <f t="shared" si="9"/>
        <v>0</v>
      </c>
      <c r="EQ27" s="54">
        <f t="shared" si="9"/>
        <v>0</v>
      </c>
      <c r="ER27" s="57">
        <f t="shared" si="9"/>
        <v>0</v>
      </c>
      <c r="ES27" s="54">
        <f t="shared" si="9"/>
        <v>0</v>
      </c>
      <c r="ET27" s="57">
        <f t="shared" si="9"/>
        <v>0</v>
      </c>
      <c r="EU27" s="54">
        <f t="shared" si="9"/>
        <v>0</v>
      </c>
      <c r="EV27" s="57">
        <f t="shared" ref="EV27:EV34" si="10">COUNTIFS($CG:$CG,"W",$A:$A,"&gt;="&amp;EK$1,$A:$A,"&lt;="&amp;EL$1,$AC:$AC,$DZ28)+COUNTIFS($CG:$CG,"S",$A:$A,"&gt;="&amp;EK$1,$A:$A,"&lt;="&amp;EL$1,$AC:$AC,$DZ28)</f>
        <v>0</v>
      </c>
      <c r="EW27" s="54">
        <f>SUM(EM27:EV27)</f>
        <v>1</v>
      </c>
      <c r="EX27" s="58">
        <f t="shared" ref="EX27:EX35" si="11">IF($EL$36=0,0,EL27/$EL$36)</f>
        <v>0.1</v>
      </c>
      <c r="EY27" s="58">
        <f t="shared" ref="EY27:EY35" si="12">IF($EW$36=0,0,EW27/$EW$36)</f>
        <v>0.14285714285714285</v>
      </c>
      <c r="EZ27" s="58">
        <f t="shared" ref="EZ27:EZ36" si="13">(EL27+EW27)/$EB$37</f>
        <v>0.11764705882352941</v>
      </c>
      <c r="FX27" s="20"/>
      <c r="FY27" s="20"/>
      <c r="FZ27" s="20"/>
    </row>
    <row r="28" spans="1:182" x14ac:dyDescent="0.3">
      <c r="A28" s="155"/>
      <c r="B28" s="14"/>
      <c r="C28" s="14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5"/>
      <c r="DR28" s="16"/>
      <c r="DS28" s="14"/>
      <c r="DT28" s="14"/>
      <c r="DX28" s="18"/>
      <c r="DZ28" s="59">
        <v>1</v>
      </c>
      <c r="EA28" s="60" t="s">
        <v>311</v>
      </c>
      <c r="EB28" s="61">
        <f t="shared" si="8"/>
        <v>1</v>
      </c>
      <c r="EC28" s="62">
        <f t="shared" si="8"/>
        <v>0</v>
      </c>
      <c r="ED28" s="61">
        <f t="shared" si="8"/>
        <v>0</v>
      </c>
      <c r="EE28" s="61">
        <f t="shared" si="8"/>
        <v>0</v>
      </c>
      <c r="EF28" s="61">
        <f t="shared" si="8"/>
        <v>0</v>
      </c>
      <c r="EG28" s="61">
        <f t="shared" si="8"/>
        <v>0</v>
      </c>
      <c r="EH28" s="61">
        <f t="shared" si="8"/>
        <v>0</v>
      </c>
      <c r="EI28" s="61">
        <f t="shared" si="8"/>
        <v>0</v>
      </c>
      <c r="EJ28" s="61">
        <f t="shared" si="8"/>
        <v>0</v>
      </c>
      <c r="EK28" s="61">
        <f t="shared" si="8"/>
        <v>0</v>
      </c>
      <c r="EL28" s="63">
        <f t="shared" ref="EL28:EL35" si="14">SUM(EB28:EK28)</f>
        <v>1</v>
      </c>
      <c r="EM28" s="63">
        <f t="shared" si="9"/>
        <v>0</v>
      </c>
      <c r="EN28" s="61">
        <f t="shared" si="9"/>
        <v>0</v>
      </c>
      <c r="EO28" s="64">
        <f t="shared" si="9"/>
        <v>0</v>
      </c>
      <c r="EP28" s="61">
        <f t="shared" si="9"/>
        <v>0</v>
      </c>
      <c r="EQ28" s="61">
        <f t="shared" si="9"/>
        <v>0</v>
      </c>
      <c r="ER28" s="64">
        <f t="shared" si="9"/>
        <v>0</v>
      </c>
      <c r="ES28" s="61">
        <f t="shared" si="9"/>
        <v>0</v>
      </c>
      <c r="ET28" s="64">
        <f t="shared" si="9"/>
        <v>0</v>
      </c>
      <c r="EU28" s="61">
        <f t="shared" si="9"/>
        <v>0</v>
      </c>
      <c r="EV28" s="64">
        <f t="shared" si="10"/>
        <v>0</v>
      </c>
      <c r="EW28" s="61">
        <f t="shared" ref="EW28:EW35" si="15">SUM(EM28:EV28)</f>
        <v>0</v>
      </c>
      <c r="EX28" s="58">
        <f t="shared" si="11"/>
        <v>0.1</v>
      </c>
      <c r="EY28" s="58">
        <f t="shared" si="12"/>
        <v>0</v>
      </c>
      <c r="EZ28" s="58">
        <f t="shared" si="13"/>
        <v>5.8823529411764705E-2</v>
      </c>
      <c r="FX28" s="20"/>
      <c r="FY28" s="20"/>
      <c r="FZ28" s="20"/>
    </row>
    <row r="29" spans="1:182" x14ac:dyDescent="0.3">
      <c r="A29" s="155"/>
      <c r="B29" s="14"/>
      <c r="C29" s="14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5"/>
      <c r="DR29" s="16"/>
      <c r="DS29" s="14"/>
      <c r="DT29" s="14"/>
      <c r="DX29" s="18"/>
      <c r="DZ29" s="59">
        <v>2</v>
      </c>
      <c r="EA29" s="60" t="s">
        <v>312</v>
      </c>
      <c r="EB29" s="61">
        <f t="shared" si="8"/>
        <v>0</v>
      </c>
      <c r="EC29" s="62">
        <f t="shared" si="8"/>
        <v>0</v>
      </c>
      <c r="ED29" s="61">
        <f t="shared" si="8"/>
        <v>0</v>
      </c>
      <c r="EE29" s="61">
        <f t="shared" si="8"/>
        <v>0</v>
      </c>
      <c r="EF29" s="61">
        <f t="shared" si="8"/>
        <v>0</v>
      </c>
      <c r="EG29" s="61">
        <f t="shared" si="8"/>
        <v>0</v>
      </c>
      <c r="EH29" s="61">
        <f t="shared" si="8"/>
        <v>0</v>
      </c>
      <c r="EI29" s="61">
        <f t="shared" si="8"/>
        <v>0</v>
      </c>
      <c r="EJ29" s="61">
        <f t="shared" si="8"/>
        <v>0</v>
      </c>
      <c r="EK29" s="61">
        <f t="shared" si="8"/>
        <v>0</v>
      </c>
      <c r="EL29" s="63">
        <f t="shared" si="14"/>
        <v>0</v>
      </c>
      <c r="EM29" s="63">
        <f t="shared" si="9"/>
        <v>0</v>
      </c>
      <c r="EN29" s="61">
        <f t="shared" si="9"/>
        <v>0</v>
      </c>
      <c r="EO29" s="64">
        <f t="shared" si="9"/>
        <v>0</v>
      </c>
      <c r="EP29" s="61">
        <f t="shared" si="9"/>
        <v>0</v>
      </c>
      <c r="EQ29" s="61">
        <f t="shared" si="9"/>
        <v>0</v>
      </c>
      <c r="ER29" s="64">
        <f t="shared" si="9"/>
        <v>0</v>
      </c>
      <c r="ES29" s="61">
        <f t="shared" si="9"/>
        <v>0</v>
      </c>
      <c r="ET29" s="64">
        <f t="shared" si="9"/>
        <v>0</v>
      </c>
      <c r="EU29" s="61">
        <f t="shared" si="9"/>
        <v>0</v>
      </c>
      <c r="EV29" s="64">
        <f t="shared" si="10"/>
        <v>0</v>
      </c>
      <c r="EW29" s="61">
        <f t="shared" si="15"/>
        <v>0</v>
      </c>
      <c r="EX29" s="58">
        <f t="shared" si="11"/>
        <v>0</v>
      </c>
      <c r="EY29" s="58">
        <f t="shared" si="12"/>
        <v>0</v>
      </c>
      <c r="EZ29" s="58">
        <f t="shared" si="13"/>
        <v>0</v>
      </c>
      <c r="FX29" s="20"/>
      <c r="FY29" s="20"/>
      <c r="FZ29" s="20"/>
    </row>
    <row r="30" spans="1:182" x14ac:dyDescent="0.3">
      <c r="A30" s="155"/>
      <c r="B30" s="14"/>
      <c r="C30" s="14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5"/>
      <c r="DR30" s="16"/>
      <c r="DS30" s="14"/>
      <c r="DT30" s="14"/>
      <c r="DX30" s="18"/>
      <c r="DZ30" s="59">
        <v>3</v>
      </c>
      <c r="EA30" s="60" t="s">
        <v>313</v>
      </c>
      <c r="EB30" s="61">
        <f t="shared" si="8"/>
        <v>2</v>
      </c>
      <c r="EC30" s="62">
        <f t="shared" si="8"/>
        <v>0</v>
      </c>
      <c r="ED30" s="61">
        <f t="shared" si="8"/>
        <v>0</v>
      </c>
      <c r="EE30" s="61">
        <f t="shared" si="8"/>
        <v>0</v>
      </c>
      <c r="EF30" s="61">
        <f t="shared" si="8"/>
        <v>0</v>
      </c>
      <c r="EG30" s="61">
        <f t="shared" si="8"/>
        <v>0</v>
      </c>
      <c r="EH30" s="61">
        <f t="shared" si="8"/>
        <v>0</v>
      </c>
      <c r="EI30" s="61">
        <f t="shared" si="8"/>
        <v>0</v>
      </c>
      <c r="EJ30" s="61">
        <f t="shared" si="8"/>
        <v>0</v>
      </c>
      <c r="EK30" s="61">
        <f t="shared" si="8"/>
        <v>0</v>
      </c>
      <c r="EL30" s="63">
        <f t="shared" si="14"/>
        <v>2</v>
      </c>
      <c r="EM30" s="63">
        <f t="shared" si="9"/>
        <v>1</v>
      </c>
      <c r="EN30" s="61">
        <f t="shared" si="9"/>
        <v>0</v>
      </c>
      <c r="EO30" s="64">
        <f t="shared" si="9"/>
        <v>0</v>
      </c>
      <c r="EP30" s="61">
        <f t="shared" si="9"/>
        <v>0</v>
      </c>
      <c r="EQ30" s="61">
        <f t="shared" si="9"/>
        <v>0</v>
      </c>
      <c r="ER30" s="64">
        <f t="shared" si="9"/>
        <v>0</v>
      </c>
      <c r="ES30" s="61">
        <f t="shared" si="9"/>
        <v>0</v>
      </c>
      <c r="ET30" s="64">
        <f t="shared" si="9"/>
        <v>0</v>
      </c>
      <c r="EU30" s="61">
        <f t="shared" si="9"/>
        <v>0</v>
      </c>
      <c r="EV30" s="64">
        <f t="shared" si="10"/>
        <v>0</v>
      </c>
      <c r="EW30" s="61">
        <f t="shared" si="15"/>
        <v>1</v>
      </c>
      <c r="EX30" s="58">
        <f t="shared" si="11"/>
        <v>0.2</v>
      </c>
      <c r="EY30" s="58">
        <f t="shared" si="12"/>
        <v>0.14285714285714285</v>
      </c>
      <c r="EZ30" s="58">
        <f t="shared" si="13"/>
        <v>0.17647058823529413</v>
      </c>
      <c r="FX30" s="20"/>
      <c r="FY30" s="20"/>
      <c r="FZ30" s="20"/>
    </row>
    <row r="31" spans="1:182" x14ac:dyDescent="0.3">
      <c r="A31" s="155"/>
      <c r="B31" s="14"/>
      <c r="C31" s="14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5"/>
      <c r="DR31" s="16"/>
      <c r="DS31" s="14"/>
      <c r="DT31" s="14"/>
      <c r="DX31" s="18"/>
      <c r="DZ31" s="59">
        <v>4</v>
      </c>
      <c r="EA31" s="60" t="s">
        <v>314</v>
      </c>
      <c r="EB31" s="61">
        <f t="shared" si="8"/>
        <v>0</v>
      </c>
      <c r="EC31" s="62">
        <f t="shared" si="8"/>
        <v>0</v>
      </c>
      <c r="ED31" s="61">
        <f t="shared" si="8"/>
        <v>0</v>
      </c>
      <c r="EE31" s="61">
        <f t="shared" si="8"/>
        <v>0</v>
      </c>
      <c r="EF31" s="61">
        <f t="shared" si="8"/>
        <v>0</v>
      </c>
      <c r="EG31" s="61">
        <f t="shared" si="8"/>
        <v>0</v>
      </c>
      <c r="EH31" s="61">
        <f t="shared" si="8"/>
        <v>0</v>
      </c>
      <c r="EI31" s="61">
        <f t="shared" si="8"/>
        <v>0</v>
      </c>
      <c r="EJ31" s="61">
        <f t="shared" si="8"/>
        <v>0</v>
      </c>
      <c r="EK31" s="61">
        <f t="shared" si="8"/>
        <v>0</v>
      </c>
      <c r="EL31" s="63">
        <f t="shared" si="14"/>
        <v>0</v>
      </c>
      <c r="EM31" s="63">
        <f t="shared" si="9"/>
        <v>0</v>
      </c>
      <c r="EN31" s="61">
        <f t="shared" si="9"/>
        <v>0</v>
      </c>
      <c r="EO31" s="64">
        <f t="shared" si="9"/>
        <v>0</v>
      </c>
      <c r="EP31" s="61">
        <f t="shared" si="9"/>
        <v>0</v>
      </c>
      <c r="EQ31" s="61">
        <f t="shared" si="9"/>
        <v>0</v>
      </c>
      <c r="ER31" s="64">
        <f t="shared" si="9"/>
        <v>0</v>
      </c>
      <c r="ES31" s="61">
        <f t="shared" si="9"/>
        <v>0</v>
      </c>
      <c r="ET31" s="64">
        <f t="shared" si="9"/>
        <v>0</v>
      </c>
      <c r="EU31" s="61">
        <f t="shared" si="9"/>
        <v>0</v>
      </c>
      <c r="EV31" s="64">
        <f t="shared" si="10"/>
        <v>0</v>
      </c>
      <c r="EW31" s="61">
        <f t="shared" si="15"/>
        <v>0</v>
      </c>
      <c r="EX31" s="58">
        <f t="shared" si="11"/>
        <v>0</v>
      </c>
      <c r="EY31" s="58">
        <f t="shared" si="12"/>
        <v>0</v>
      </c>
      <c r="EZ31" s="58">
        <f t="shared" si="13"/>
        <v>0</v>
      </c>
      <c r="FX31" s="20"/>
      <c r="FY31" s="20"/>
      <c r="FZ31" s="20"/>
    </row>
    <row r="32" spans="1:182" x14ac:dyDescent="0.3">
      <c r="A32" s="155"/>
      <c r="B32" s="14"/>
      <c r="C32" s="14"/>
      <c r="D32" s="15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5"/>
      <c r="DR32" s="16"/>
      <c r="DS32" s="14"/>
      <c r="DT32" s="14"/>
      <c r="DX32" s="18"/>
      <c r="DZ32" s="59">
        <v>5</v>
      </c>
      <c r="EA32" s="60" t="s">
        <v>315</v>
      </c>
      <c r="EB32" s="61">
        <f t="shared" si="8"/>
        <v>0</v>
      </c>
      <c r="EC32" s="62">
        <f t="shared" si="8"/>
        <v>0</v>
      </c>
      <c r="ED32" s="61">
        <f t="shared" si="8"/>
        <v>0</v>
      </c>
      <c r="EE32" s="61">
        <f t="shared" si="8"/>
        <v>0</v>
      </c>
      <c r="EF32" s="61">
        <f t="shared" si="8"/>
        <v>0</v>
      </c>
      <c r="EG32" s="61">
        <f t="shared" si="8"/>
        <v>0</v>
      </c>
      <c r="EH32" s="61">
        <f t="shared" si="8"/>
        <v>0</v>
      </c>
      <c r="EI32" s="61">
        <f t="shared" si="8"/>
        <v>0</v>
      </c>
      <c r="EJ32" s="61">
        <f t="shared" si="8"/>
        <v>0</v>
      </c>
      <c r="EK32" s="61">
        <f t="shared" si="8"/>
        <v>0</v>
      </c>
      <c r="EL32" s="63">
        <f t="shared" si="14"/>
        <v>0</v>
      </c>
      <c r="EM32" s="63">
        <f t="shared" si="9"/>
        <v>0</v>
      </c>
      <c r="EN32" s="61">
        <f t="shared" si="9"/>
        <v>0</v>
      </c>
      <c r="EO32" s="64">
        <f t="shared" si="9"/>
        <v>0</v>
      </c>
      <c r="EP32" s="61">
        <f t="shared" si="9"/>
        <v>0</v>
      </c>
      <c r="EQ32" s="61">
        <f t="shared" si="9"/>
        <v>0</v>
      </c>
      <c r="ER32" s="64">
        <f t="shared" si="9"/>
        <v>0</v>
      </c>
      <c r="ES32" s="61">
        <f t="shared" si="9"/>
        <v>0</v>
      </c>
      <c r="ET32" s="64">
        <f t="shared" si="9"/>
        <v>0</v>
      </c>
      <c r="EU32" s="61">
        <f t="shared" si="9"/>
        <v>0</v>
      </c>
      <c r="EV32" s="64">
        <f t="shared" si="10"/>
        <v>0</v>
      </c>
      <c r="EW32" s="61">
        <f t="shared" si="15"/>
        <v>0</v>
      </c>
      <c r="EX32" s="58">
        <f t="shared" si="11"/>
        <v>0</v>
      </c>
      <c r="EY32" s="58">
        <f t="shared" si="12"/>
        <v>0</v>
      </c>
      <c r="EZ32" s="58">
        <f t="shared" si="13"/>
        <v>0</v>
      </c>
      <c r="FX32" s="20"/>
      <c r="FY32" s="20"/>
      <c r="FZ32" s="20"/>
    </row>
    <row r="33" spans="1:182" x14ac:dyDescent="0.3">
      <c r="A33" s="155"/>
      <c r="B33" s="14"/>
      <c r="C33" s="14"/>
      <c r="D33" s="15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5"/>
      <c r="DR33" s="16"/>
      <c r="DS33" s="14"/>
      <c r="DT33" s="14"/>
      <c r="DX33" s="18"/>
      <c r="DZ33" s="59">
        <v>6</v>
      </c>
      <c r="EA33" s="60" t="s">
        <v>316</v>
      </c>
      <c r="EB33" s="61">
        <f t="shared" si="8"/>
        <v>0</v>
      </c>
      <c r="EC33" s="62">
        <f t="shared" si="8"/>
        <v>0</v>
      </c>
      <c r="ED33" s="61">
        <f t="shared" si="8"/>
        <v>0</v>
      </c>
      <c r="EE33" s="61">
        <f t="shared" si="8"/>
        <v>0</v>
      </c>
      <c r="EF33" s="61">
        <f t="shared" si="8"/>
        <v>0</v>
      </c>
      <c r="EG33" s="61">
        <f t="shared" si="8"/>
        <v>0</v>
      </c>
      <c r="EH33" s="61">
        <f t="shared" si="8"/>
        <v>0</v>
      </c>
      <c r="EI33" s="61">
        <f t="shared" si="8"/>
        <v>0</v>
      </c>
      <c r="EJ33" s="61">
        <f t="shared" si="8"/>
        <v>0</v>
      </c>
      <c r="EK33" s="61">
        <f t="shared" si="8"/>
        <v>0</v>
      </c>
      <c r="EL33" s="63">
        <f t="shared" si="14"/>
        <v>0</v>
      </c>
      <c r="EM33" s="63">
        <f t="shared" si="9"/>
        <v>0</v>
      </c>
      <c r="EN33" s="61">
        <f t="shared" si="9"/>
        <v>0</v>
      </c>
      <c r="EO33" s="64">
        <f t="shared" si="9"/>
        <v>0</v>
      </c>
      <c r="EP33" s="61">
        <f t="shared" si="9"/>
        <v>0</v>
      </c>
      <c r="EQ33" s="61">
        <f t="shared" si="9"/>
        <v>0</v>
      </c>
      <c r="ER33" s="64">
        <f t="shared" si="9"/>
        <v>0</v>
      </c>
      <c r="ES33" s="61">
        <f t="shared" si="9"/>
        <v>0</v>
      </c>
      <c r="ET33" s="64">
        <f t="shared" si="9"/>
        <v>0</v>
      </c>
      <c r="EU33" s="61">
        <f t="shared" si="9"/>
        <v>0</v>
      </c>
      <c r="EV33" s="64">
        <f t="shared" si="10"/>
        <v>0</v>
      </c>
      <c r="EW33" s="61">
        <f t="shared" si="15"/>
        <v>0</v>
      </c>
      <c r="EX33" s="58">
        <f t="shared" si="11"/>
        <v>0</v>
      </c>
      <c r="EY33" s="58">
        <f t="shared" si="12"/>
        <v>0</v>
      </c>
      <c r="EZ33" s="58">
        <f t="shared" si="13"/>
        <v>0</v>
      </c>
      <c r="FX33" s="20"/>
      <c r="FY33" s="20"/>
      <c r="FZ33" s="20"/>
    </row>
    <row r="34" spans="1:182" x14ac:dyDescent="0.3">
      <c r="A34" s="155"/>
      <c r="B34" s="14"/>
      <c r="C34" s="14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5"/>
      <c r="DR34" s="16"/>
      <c r="DS34" s="14"/>
      <c r="DT34" s="14"/>
      <c r="DX34" s="18"/>
      <c r="DZ34" s="59">
        <v>7</v>
      </c>
      <c r="EA34" s="60" t="s">
        <v>317</v>
      </c>
      <c r="EB34" s="61">
        <f t="shared" si="8"/>
        <v>6</v>
      </c>
      <c r="EC34" s="62">
        <f t="shared" si="8"/>
        <v>0</v>
      </c>
      <c r="ED34" s="61">
        <f t="shared" si="8"/>
        <v>0</v>
      </c>
      <c r="EE34" s="61">
        <f t="shared" si="8"/>
        <v>0</v>
      </c>
      <c r="EF34" s="61">
        <f t="shared" si="8"/>
        <v>0</v>
      </c>
      <c r="EG34" s="61">
        <f t="shared" si="8"/>
        <v>0</v>
      </c>
      <c r="EH34" s="61">
        <f t="shared" si="8"/>
        <v>0</v>
      </c>
      <c r="EI34" s="61">
        <f t="shared" si="8"/>
        <v>0</v>
      </c>
      <c r="EJ34" s="61">
        <f t="shared" si="8"/>
        <v>0</v>
      </c>
      <c r="EK34" s="61">
        <f t="shared" si="8"/>
        <v>0</v>
      </c>
      <c r="EL34" s="63">
        <f t="shared" si="14"/>
        <v>6</v>
      </c>
      <c r="EM34" s="63">
        <f t="shared" si="9"/>
        <v>5</v>
      </c>
      <c r="EN34" s="61">
        <f t="shared" si="9"/>
        <v>0</v>
      </c>
      <c r="EO34" s="64">
        <f t="shared" si="9"/>
        <v>0</v>
      </c>
      <c r="EP34" s="61">
        <f t="shared" si="9"/>
        <v>0</v>
      </c>
      <c r="EQ34" s="61">
        <f t="shared" si="9"/>
        <v>0</v>
      </c>
      <c r="ER34" s="64">
        <f t="shared" si="9"/>
        <v>0</v>
      </c>
      <c r="ES34" s="61">
        <f t="shared" si="9"/>
        <v>0</v>
      </c>
      <c r="ET34" s="64">
        <f t="shared" si="9"/>
        <v>0</v>
      </c>
      <c r="EU34" s="61">
        <f t="shared" si="9"/>
        <v>0</v>
      </c>
      <c r="EV34" s="64">
        <f t="shared" si="10"/>
        <v>0</v>
      </c>
      <c r="EW34" s="61">
        <f t="shared" si="15"/>
        <v>5</v>
      </c>
      <c r="EX34" s="58">
        <f t="shared" si="11"/>
        <v>0.6</v>
      </c>
      <c r="EY34" s="58">
        <f t="shared" si="12"/>
        <v>0.7142857142857143</v>
      </c>
      <c r="EZ34" s="58">
        <f t="shared" si="13"/>
        <v>0.6470588235294118</v>
      </c>
      <c r="FX34" s="20"/>
      <c r="FY34" s="20"/>
      <c r="FZ34" s="20"/>
    </row>
    <row r="35" spans="1:182" ht="15" thickBot="1" x14ac:dyDescent="0.35">
      <c r="A35" s="155"/>
      <c r="B35" s="14"/>
      <c r="C35" s="14"/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5"/>
      <c r="DR35" s="16"/>
      <c r="DS35" s="14"/>
      <c r="DT35" s="14"/>
      <c r="DX35" s="18"/>
      <c r="DZ35" s="59">
        <v>77</v>
      </c>
      <c r="EA35" s="65" t="s">
        <v>19</v>
      </c>
      <c r="EB35" s="66">
        <f t="shared" si="8"/>
        <v>0</v>
      </c>
      <c r="EC35" s="67">
        <f t="shared" si="8"/>
        <v>0</v>
      </c>
      <c r="ED35" s="66">
        <f t="shared" si="8"/>
        <v>0</v>
      </c>
      <c r="EE35" s="66">
        <f t="shared" si="8"/>
        <v>0</v>
      </c>
      <c r="EF35" s="66">
        <f t="shared" si="8"/>
        <v>0</v>
      </c>
      <c r="EG35" s="66">
        <f t="shared" si="8"/>
        <v>0</v>
      </c>
      <c r="EH35" s="66">
        <f t="shared" si="8"/>
        <v>0</v>
      </c>
      <c r="EI35" s="66">
        <f t="shared" si="8"/>
        <v>0</v>
      </c>
      <c r="EJ35" s="66">
        <f t="shared" si="8"/>
        <v>0</v>
      </c>
      <c r="EK35" s="66">
        <f t="shared" si="8"/>
        <v>0</v>
      </c>
      <c r="EL35" s="68">
        <f t="shared" si="14"/>
        <v>0</v>
      </c>
      <c r="EM35" s="69">
        <f t="shared" si="9"/>
        <v>0</v>
      </c>
      <c r="EN35" s="66">
        <f t="shared" si="9"/>
        <v>0</v>
      </c>
      <c r="EO35" s="70">
        <f t="shared" si="9"/>
        <v>0</v>
      </c>
      <c r="EP35" s="66">
        <f t="shared" si="9"/>
        <v>0</v>
      </c>
      <c r="EQ35" s="66">
        <f t="shared" si="9"/>
        <v>0</v>
      </c>
      <c r="ER35" s="70">
        <f t="shared" si="9"/>
        <v>0</v>
      </c>
      <c r="ES35" s="66">
        <f t="shared" si="9"/>
        <v>0</v>
      </c>
      <c r="ET35" s="70">
        <f t="shared" si="9"/>
        <v>0</v>
      </c>
      <c r="EU35" s="66">
        <f t="shared" si="9"/>
        <v>0</v>
      </c>
      <c r="EV35" s="70">
        <f>COUNTIFS($CG:$CG,"W",$A:$A,"&gt;="&amp;EK$1,$A:$A,"&lt;"&amp;EL$1,$AC:$AC,$DZ36)+COUNTIFS($CG:$CG,"S",$A:$A,"&gt;="&amp;EK$1,$A:$A,"&lt;"&amp;EL$1,$AC:$AC,$DZ36)</f>
        <v>0</v>
      </c>
      <c r="EW35" s="66">
        <f t="shared" si="15"/>
        <v>0</v>
      </c>
      <c r="EX35" s="58">
        <f t="shared" si="11"/>
        <v>0</v>
      </c>
      <c r="EY35" s="58">
        <f t="shared" si="12"/>
        <v>0</v>
      </c>
      <c r="EZ35" s="58">
        <f t="shared" si="13"/>
        <v>0</v>
      </c>
      <c r="FX35" s="20"/>
      <c r="FY35" s="20"/>
      <c r="FZ35" s="20"/>
    </row>
    <row r="36" spans="1:182" ht="15" thickBot="1" x14ac:dyDescent="0.35">
      <c r="A36" s="155"/>
      <c r="B36" s="14"/>
      <c r="C36" s="14"/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5"/>
      <c r="DR36" s="16"/>
      <c r="DS36" s="14"/>
      <c r="DT36" s="14"/>
      <c r="DX36" s="18"/>
      <c r="DZ36" s="59">
        <v>88</v>
      </c>
      <c r="EA36" s="71" t="s">
        <v>297</v>
      </c>
      <c r="EB36" s="72">
        <f t="shared" ref="EB36:EL36" si="16">SUM(EB27:EB35)</f>
        <v>10</v>
      </c>
      <c r="EC36" s="73">
        <f t="shared" si="16"/>
        <v>0</v>
      </c>
      <c r="ED36" s="72">
        <f t="shared" si="16"/>
        <v>0</v>
      </c>
      <c r="EE36" s="72">
        <f t="shared" si="16"/>
        <v>0</v>
      </c>
      <c r="EF36" s="72">
        <f t="shared" si="16"/>
        <v>0</v>
      </c>
      <c r="EG36" s="72">
        <f t="shared" si="16"/>
        <v>0</v>
      </c>
      <c r="EH36" s="72">
        <f t="shared" si="16"/>
        <v>0</v>
      </c>
      <c r="EI36" s="72">
        <f t="shared" si="16"/>
        <v>0</v>
      </c>
      <c r="EJ36" s="72">
        <f t="shared" si="16"/>
        <v>0</v>
      </c>
      <c r="EK36" s="72">
        <f t="shared" si="16"/>
        <v>0</v>
      </c>
      <c r="EL36" s="68">
        <f t="shared" si="16"/>
        <v>10</v>
      </c>
      <c r="EM36" s="74">
        <f t="shared" ref="EM36:EW36" si="17">SUM(EM27:EM35)</f>
        <v>7</v>
      </c>
      <c r="EN36" s="72">
        <f t="shared" si="17"/>
        <v>0</v>
      </c>
      <c r="EO36" s="75">
        <f t="shared" si="17"/>
        <v>0</v>
      </c>
      <c r="EP36" s="72">
        <f t="shared" si="17"/>
        <v>0</v>
      </c>
      <c r="EQ36" s="72">
        <f t="shared" si="17"/>
        <v>0</v>
      </c>
      <c r="ER36" s="75">
        <f t="shared" si="17"/>
        <v>0</v>
      </c>
      <c r="ES36" s="72">
        <f t="shared" si="17"/>
        <v>0</v>
      </c>
      <c r="ET36" s="75">
        <f t="shared" si="17"/>
        <v>0</v>
      </c>
      <c r="EU36" s="72">
        <f t="shared" si="17"/>
        <v>0</v>
      </c>
      <c r="EV36" s="75">
        <f t="shared" si="17"/>
        <v>0</v>
      </c>
      <c r="EW36" s="72">
        <f t="shared" si="17"/>
        <v>7</v>
      </c>
      <c r="EX36" s="58">
        <f>SUM(EX27:EX35)</f>
        <v>1</v>
      </c>
      <c r="EY36" s="58">
        <f>SUM(EY27:EY35)</f>
        <v>1</v>
      </c>
      <c r="EZ36" s="58">
        <f t="shared" si="13"/>
        <v>1</v>
      </c>
      <c r="FX36" s="20"/>
      <c r="FY36" s="20"/>
      <c r="FZ36" s="20"/>
    </row>
    <row r="37" spans="1:182" ht="15" thickBot="1" x14ac:dyDescent="0.35">
      <c r="A37" s="155"/>
      <c r="B37" s="14"/>
      <c r="C37" s="14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5"/>
      <c r="DR37" s="16"/>
      <c r="DS37" s="14"/>
      <c r="DT37" s="14"/>
      <c r="EA37" s="76" t="s">
        <v>297</v>
      </c>
      <c r="EB37" s="264">
        <f>SUM(EL36,EW36)</f>
        <v>17</v>
      </c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77"/>
      <c r="EY37" s="78"/>
      <c r="FX37" s="20"/>
      <c r="FY37" s="20"/>
      <c r="FZ37" s="20"/>
    </row>
    <row r="38" spans="1:182" x14ac:dyDescent="0.3">
      <c r="A38" s="155"/>
      <c r="B38" s="14"/>
      <c r="C38" s="14"/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5"/>
      <c r="DR38" s="16"/>
      <c r="DS38" s="14"/>
      <c r="DT38" s="14"/>
      <c r="FX38" s="20"/>
      <c r="FY38" s="20"/>
      <c r="FZ38" s="20"/>
    </row>
    <row r="39" spans="1:182" x14ac:dyDescent="0.3">
      <c r="A39" s="155"/>
      <c r="B39" s="14"/>
      <c r="C39" s="14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5"/>
      <c r="DR39" s="16"/>
      <c r="DS39" s="14"/>
      <c r="DT39" s="14"/>
      <c r="FX39" s="20"/>
      <c r="FY39" s="20"/>
      <c r="FZ39" s="20"/>
    </row>
    <row r="40" spans="1:182" x14ac:dyDescent="0.3">
      <c r="A40" s="155"/>
      <c r="B40" s="14"/>
      <c r="C40" s="14"/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5"/>
      <c r="DR40" s="16"/>
      <c r="DS40" s="14"/>
      <c r="DT40" s="14"/>
      <c r="FX40" s="20"/>
      <c r="FY40" s="20"/>
      <c r="FZ40" s="20"/>
    </row>
    <row r="41" spans="1:182" x14ac:dyDescent="0.3">
      <c r="A41" s="155"/>
      <c r="B41" s="14"/>
      <c r="C41" s="14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5"/>
      <c r="DR41" s="16"/>
      <c r="DS41" s="14"/>
      <c r="DT41" s="14"/>
      <c r="FX41" s="20"/>
      <c r="FY41" s="20"/>
      <c r="FZ41" s="20"/>
    </row>
    <row r="42" spans="1:182" x14ac:dyDescent="0.3">
      <c r="A42" s="155"/>
      <c r="B42" s="14"/>
      <c r="C42" s="14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5"/>
      <c r="DR42" s="16"/>
      <c r="DS42" s="14"/>
      <c r="DT42" s="14"/>
      <c r="FX42" s="20"/>
      <c r="FY42" s="20"/>
      <c r="FZ42" s="20"/>
    </row>
    <row r="43" spans="1:182" ht="15" thickBot="1" x14ac:dyDescent="0.35">
      <c r="A43" s="155"/>
      <c r="B43" s="14"/>
      <c r="C43" s="14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5"/>
      <c r="DR43" s="16"/>
      <c r="DS43" s="14"/>
      <c r="DT43" s="14"/>
      <c r="DX43" s="18"/>
      <c r="FX43" s="20"/>
      <c r="FY43" s="20"/>
      <c r="FZ43" s="20"/>
    </row>
    <row r="44" spans="1:182" ht="15" thickBot="1" x14ac:dyDescent="0.35">
      <c r="A44" s="155"/>
      <c r="B44" s="14"/>
      <c r="C44" s="14"/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5"/>
      <c r="DR44" s="16"/>
      <c r="DS44" s="14"/>
      <c r="DT44" s="14"/>
      <c r="DX44" s="18"/>
      <c r="EA44" s="254" t="s">
        <v>318</v>
      </c>
      <c r="EB44" s="266" t="s">
        <v>306</v>
      </c>
      <c r="EC44" s="257"/>
      <c r="ED44" s="257"/>
      <c r="EE44" s="257"/>
      <c r="EF44" s="257"/>
      <c r="EG44" s="257"/>
      <c r="EH44" s="257"/>
      <c r="EI44" s="257"/>
      <c r="EJ44" s="257"/>
      <c r="EK44" s="257"/>
      <c r="EL44" s="258"/>
      <c r="EM44" s="256" t="s">
        <v>307</v>
      </c>
      <c r="EN44" s="257"/>
      <c r="EO44" s="257"/>
      <c r="EP44" s="257"/>
      <c r="EQ44" s="257"/>
      <c r="ER44" s="257"/>
      <c r="ES44" s="257"/>
      <c r="ET44" s="257"/>
      <c r="EU44" s="257"/>
      <c r="EV44" s="257"/>
      <c r="EW44" s="258"/>
      <c r="EX44" s="263" t="s">
        <v>295</v>
      </c>
      <c r="EY44" s="263"/>
      <c r="EZ44" s="263"/>
      <c r="FX44" s="20"/>
      <c r="FY44" s="20"/>
      <c r="FZ44" s="20"/>
    </row>
    <row r="45" spans="1:182" ht="15" thickBot="1" x14ac:dyDescent="0.35">
      <c r="A45" s="155"/>
      <c r="B45" s="14"/>
      <c r="C45" s="14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5"/>
      <c r="DR45" s="16"/>
      <c r="DS45" s="14"/>
      <c r="DT45" s="14"/>
      <c r="DX45" s="18"/>
      <c r="EA45" s="265"/>
      <c r="EB45" s="46" t="str">
        <f t="shared" ref="EB45:EK45" si="18">EB4</f>
        <v>15-15.1</v>
      </c>
      <c r="EC45" s="79" t="str">
        <f t="shared" si="18"/>
        <v>15.1-15.2</v>
      </c>
      <c r="ED45" s="46" t="str">
        <f t="shared" si="18"/>
        <v>15.2-15.3</v>
      </c>
      <c r="EE45" s="46" t="str">
        <f t="shared" si="18"/>
        <v>15.3-15.4</v>
      </c>
      <c r="EF45" s="46" t="str">
        <f t="shared" si="18"/>
        <v>15.4-15.5</v>
      </c>
      <c r="EG45" s="80" t="str">
        <f t="shared" si="18"/>
        <v>15.5-15.6</v>
      </c>
      <c r="EH45" s="46" t="str">
        <f t="shared" si="18"/>
        <v>15.6-15.7</v>
      </c>
      <c r="EI45" s="80" t="str">
        <f t="shared" si="18"/>
        <v>15.7-15.8</v>
      </c>
      <c r="EJ45" s="46" t="str">
        <f t="shared" si="18"/>
        <v>15.8-15.9</v>
      </c>
      <c r="EK45" s="81" t="str">
        <f t="shared" si="18"/>
        <v>15.9-16</v>
      </c>
      <c r="EL45" s="46" t="s">
        <v>297</v>
      </c>
      <c r="EM45" s="82" t="str">
        <f t="shared" ref="EM45:EV45" si="19">EB$4</f>
        <v>15-15.1</v>
      </c>
      <c r="EN45" s="46" t="str">
        <f t="shared" si="19"/>
        <v>15.1-15.2</v>
      </c>
      <c r="EO45" s="46" t="str">
        <f t="shared" si="19"/>
        <v>15.2-15.3</v>
      </c>
      <c r="EP45" s="80" t="str">
        <f t="shared" si="19"/>
        <v>15.3-15.4</v>
      </c>
      <c r="EQ45" s="46" t="str">
        <f t="shared" si="19"/>
        <v>15.4-15.5</v>
      </c>
      <c r="ER45" s="80" t="str">
        <f t="shared" si="19"/>
        <v>15.5-15.6</v>
      </c>
      <c r="ES45" s="46" t="str">
        <f t="shared" si="19"/>
        <v>15.6-15.7</v>
      </c>
      <c r="ET45" s="80" t="str">
        <f t="shared" si="19"/>
        <v>15.7-15.8</v>
      </c>
      <c r="EU45" s="46" t="str">
        <f t="shared" si="19"/>
        <v>15.8-15.9</v>
      </c>
      <c r="EV45" s="81" t="str">
        <f t="shared" si="19"/>
        <v>15.9-16</v>
      </c>
      <c r="EW45" s="46" t="s">
        <v>297</v>
      </c>
      <c r="EX45" s="83" t="s">
        <v>308</v>
      </c>
      <c r="EY45" s="84" t="s">
        <v>309</v>
      </c>
      <c r="EZ45" s="58" t="s">
        <v>310</v>
      </c>
      <c r="FX45" s="20"/>
      <c r="FY45" s="20"/>
      <c r="FZ45" s="20"/>
    </row>
    <row r="46" spans="1:182" x14ac:dyDescent="0.3">
      <c r="A46" s="155"/>
      <c r="B46" s="14"/>
      <c r="C46" s="14"/>
      <c r="D46" s="1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5"/>
      <c r="DR46" s="16"/>
      <c r="DS46" s="14"/>
      <c r="DT46" s="14"/>
      <c r="DX46" s="18"/>
      <c r="EA46" s="85" t="s">
        <v>130</v>
      </c>
      <c r="EB46" s="86">
        <f t="shared" ref="EB46:EJ74" si="20">COUNTIFS($CG:$CG,"N",$A:$A,"&gt;="&amp;EB$1,$A:$A,"&lt;"&amp;EC$1,$AB:$AB,$DZ47)+COUNTIFS($CG:$CG,"E",$A:$A,"&gt;="&amp;EB$1,$A:$A,"&lt;"&amp;EC$1,$AB:$AB,$DZ47)</f>
        <v>0</v>
      </c>
      <c r="EC46" s="87">
        <f t="shared" si="20"/>
        <v>0</v>
      </c>
      <c r="ED46" s="86">
        <f t="shared" si="20"/>
        <v>0</v>
      </c>
      <c r="EE46" s="86">
        <f t="shared" si="20"/>
        <v>0</v>
      </c>
      <c r="EF46" s="86">
        <f t="shared" si="20"/>
        <v>0</v>
      </c>
      <c r="EG46" s="88">
        <f t="shared" si="20"/>
        <v>0</v>
      </c>
      <c r="EH46" s="86">
        <f t="shared" si="20"/>
        <v>0</v>
      </c>
      <c r="EI46" s="86">
        <f t="shared" si="20"/>
        <v>0</v>
      </c>
      <c r="EJ46" s="86">
        <f t="shared" si="20"/>
        <v>0</v>
      </c>
      <c r="EK46" s="86">
        <f t="shared" ref="EK46:EK84" si="21">COUNTIFS($CG:$CG,"N",$A:$A,"&gt;="&amp;EK$1,$A:$A,"&lt;="&amp;EL$1,$AB:$AB,$DZ47)+COUNTIFS($CG:$CG,"E",$A:$A,"&gt;="&amp;EK$1,$A:$A,"&lt;="&amp;EL$1,$AB:$AB,$DZ47)</f>
        <v>0</v>
      </c>
      <c r="EL46" s="86">
        <f>SUM(EB46:EK46)</f>
        <v>0</v>
      </c>
      <c r="EM46" s="86">
        <f t="shared" ref="EM46:EU74" si="22">COUNTIFS($CG:$CG,"S",$A:$A,"&gt;="&amp;EB$1,$A:$A,"&lt;"&amp;EC$1,$AB:$AB,$DZ47)+COUNTIFS($CG:$CG,"W",$A:$A,"&gt;="&amp;EB$1,$A:$A,"&lt;"&amp;EC$1,$AB:$AB,$DZ47)</f>
        <v>0</v>
      </c>
      <c r="EN46" s="86">
        <f t="shared" si="22"/>
        <v>0</v>
      </c>
      <c r="EO46" s="86">
        <f t="shared" si="22"/>
        <v>0</v>
      </c>
      <c r="EP46" s="86">
        <f t="shared" si="22"/>
        <v>0</v>
      </c>
      <c r="EQ46" s="86">
        <f t="shared" si="22"/>
        <v>0</v>
      </c>
      <c r="ER46" s="86">
        <f t="shared" si="22"/>
        <v>0</v>
      </c>
      <c r="ES46" s="86">
        <f t="shared" si="22"/>
        <v>0</v>
      </c>
      <c r="ET46" s="86">
        <f t="shared" si="22"/>
        <v>0</v>
      </c>
      <c r="EU46" s="86">
        <f t="shared" si="22"/>
        <v>0</v>
      </c>
      <c r="EV46" s="86">
        <f t="shared" ref="EV46:EV84" si="23">COUNTIFS($CG:$CG,"S",$A:$A,"&gt;="&amp;EK$1,$A:$A,"&lt;="&amp;EL$1,$AB:$AB,$DZ47)+COUNTIFS($CG:$CG,"W",$A:$A,"&gt;="&amp;EK$1,$A:$A,"&lt;="&amp;EL$1,$AB:$AB,$DZ47)</f>
        <v>0</v>
      </c>
      <c r="EW46" s="86">
        <f>SUM(EM46:EV46)</f>
        <v>0</v>
      </c>
      <c r="EX46" s="58">
        <f t="shared" ref="EX46:EX84" si="24">IF($EL$85=0,0,EL46/$EL$85)</f>
        <v>0</v>
      </c>
      <c r="EY46" s="58">
        <f t="shared" ref="EY46:EY84" si="25">IF($EW$85=0,0,EW46/$EW$85)</f>
        <v>0</v>
      </c>
      <c r="EZ46" s="58">
        <f t="shared" ref="EZ46:EZ85" si="26">(EL46+EW46)/$EB$86</f>
        <v>0</v>
      </c>
      <c r="FX46" s="20"/>
      <c r="FY46" s="20"/>
      <c r="FZ46" s="20"/>
    </row>
    <row r="47" spans="1:182" x14ac:dyDescent="0.3">
      <c r="A47" s="155"/>
      <c r="B47" s="14"/>
      <c r="C47" s="14"/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5"/>
      <c r="DR47" s="16"/>
      <c r="DS47" s="14"/>
      <c r="DT47" s="14"/>
      <c r="DX47" s="18"/>
      <c r="DZ47" s="59">
        <v>1</v>
      </c>
      <c r="EA47" s="60" t="s">
        <v>319</v>
      </c>
      <c r="EB47" s="86">
        <f t="shared" si="20"/>
        <v>0</v>
      </c>
      <c r="EC47" s="87">
        <f t="shared" si="20"/>
        <v>0</v>
      </c>
      <c r="ED47" s="86">
        <f t="shared" si="20"/>
        <v>0</v>
      </c>
      <c r="EE47" s="86">
        <f t="shared" si="20"/>
        <v>0</v>
      </c>
      <c r="EF47" s="86">
        <f t="shared" si="20"/>
        <v>0</v>
      </c>
      <c r="EG47" s="86">
        <f t="shared" si="20"/>
        <v>0</v>
      </c>
      <c r="EH47" s="86">
        <f t="shared" si="20"/>
        <v>0</v>
      </c>
      <c r="EI47" s="86">
        <f t="shared" si="20"/>
        <v>0</v>
      </c>
      <c r="EJ47" s="86">
        <f t="shared" si="20"/>
        <v>0</v>
      </c>
      <c r="EK47" s="86">
        <f t="shared" si="21"/>
        <v>0</v>
      </c>
      <c r="EL47" s="86">
        <f t="shared" ref="EL47:EL84" si="27">SUM(EB47:EK47)</f>
        <v>0</v>
      </c>
      <c r="EM47" s="86">
        <f t="shared" si="22"/>
        <v>0</v>
      </c>
      <c r="EN47" s="86">
        <f t="shared" si="22"/>
        <v>0</v>
      </c>
      <c r="EO47" s="86">
        <f t="shared" si="22"/>
        <v>0</v>
      </c>
      <c r="EP47" s="86">
        <f t="shared" si="22"/>
        <v>0</v>
      </c>
      <c r="EQ47" s="86">
        <f t="shared" si="22"/>
        <v>0</v>
      </c>
      <c r="ER47" s="86">
        <f t="shared" si="22"/>
        <v>0</v>
      </c>
      <c r="ES47" s="86">
        <f t="shared" si="22"/>
        <v>0</v>
      </c>
      <c r="ET47" s="86">
        <f t="shared" si="22"/>
        <v>0</v>
      </c>
      <c r="EU47" s="86">
        <f t="shared" si="22"/>
        <v>0</v>
      </c>
      <c r="EV47" s="86">
        <f t="shared" si="23"/>
        <v>0</v>
      </c>
      <c r="EW47" s="86">
        <f t="shared" ref="EW47:EW85" si="28">SUM(EM47:EV47)</f>
        <v>0</v>
      </c>
      <c r="EX47" s="58">
        <f t="shared" si="24"/>
        <v>0</v>
      </c>
      <c r="EY47" s="58">
        <f t="shared" si="25"/>
        <v>0</v>
      </c>
      <c r="EZ47" s="58">
        <f t="shared" si="26"/>
        <v>0</v>
      </c>
      <c r="FX47" s="20"/>
      <c r="FY47" s="20"/>
      <c r="FZ47" s="20"/>
    </row>
    <row r="48" spans="1:182" x14ac:dyDescent="0.3">
      <c r="A48" s="155"/>
      <c r="B48" s="14"/>
      <c r="C48" s="14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5"/>
      <c r="DR48" s="16"/>
      <c r="DS48" s="14"/>
      <c r="DT48" s="14"/>
      <c r="DX48" s="18"/>
      <c r="DZ48" s="59">
        <v>2</v>
      </c>
      <c r="EA48" s="60" t="s">
        <v>320</v>
      </c>
      <c r="EB48" s="86">
        <f t="shared" si="20"/>
        <v>0</v>
      </c>
      <c r="EC48" s="87">
        <f t="shared" si="20"/>
        <v>0</v>
      </c>
      <c r="ED48" s="86">
        <f t="shared" si="20"/>
        <v>0</v>
      </c>
      <c r="EE48" s="86">
        <f t="shared" si="20"/>
        <v>0</v>
      </c>
      <c r="EF48" s="86">
        <f t="shared" si="20"/>
        <v>0</v>
      </c>
      <c r="EG48" s="86">
        <f t="shared" si="20"/>
        <v>0</v>
      </c>
      <c r="EH48" s="86">
        <f t="shared" si="20"/>
        <v>0</v>
      </c>
      <c r="EI48" s="86">
        <f t="shared" si="20"/>
        <v>0</v>
      </c>
      <c r="EJ48" s="86">
        <f t="shared" si="20"/>
        <v>0</v>
      </c>
      <c r="EK48" s="86">
        <f t="shared" si="21"/>
        <v>0</v>
      </c>
      <c r="EL48" s="86">
        <f t="shared" si="27"/>
        <v>0</v>
      </c>
      <c r="EM48" s="86">
        <f t="shared" si="22"/>
        <v>0</v>
      </c>
      <c r="EN48" s="86">
        <f t="shared" si="22"/>
        <v>0</v>
      </c>
      <c r="EO48" s="86">
        <f t="shared" si="22"/>
        <v>0</v>
      </c>
      <c r="EP48" s="86">
        <f t="shared" si="22"/>
        <v>0</v>
      </c>
      <c r="EQ48" s="86">
        <f t="shared" si="22"/>
        <v>0</v>
      </c>
      <c r="ER48" s="86">
        <f t="shared" si="22"/>
        <v>0</v>
      </c>
      <c r="ES48" s="86">
        <f t="shared" si="22"/>
        <v>0</v>
      </c>
      <c r="ET48" s="86">
        <f t="shared" si="22"/>
        <v>0</v>
      </c>
      <c r="EU48" s="86">
        <f t="shared" si="22"/>
        <v>0</v>
      </c>
      <c r="EV48" s="86">
        <f t="shared" si="23"/>
        <v>0</v>
      </c>
      <c r="EW48" s="86">
        <f t="shared" si="28"/>
        <v>0</v>
      </c>
      <c r="EX48" s="58">
        <f t="shared" si="24"/>
        <v>0</v>
      </c>
      <c r="EY48" s="58">
        <f t="shared" si="25"/>
        <v>0</v>
      </c>
      <c r="EZ48" s="58">
        <f t="shared" si="26"/>
        <v>0</v>
      </c>
      <c r="FX48" s="20"/>
      <c r="FY48" s="20"/>
      <c r="FZ48" s="20"/>
    </row>
    <row r="49" spans="1:182" x14ac:dyDescent="0.3">
      <c r="A49" s="155"/>
      <c r="B49" s="14"/>
      <c r="C49" s="14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5"/>
      <c r="DR49" s="16"/>
      <c r="DS49" s="14"/>
      <c r="DT49" s="14"/>
      <c r="DX49" s="18"/>
      <c r="DZ49" s="59">
        <v>3</v>
      </c>
      <c r="EA49" s="60" t="s">
        <v>321</v>
      </c>
      <c r="EB49" s="86">
        <f t="shared" si="20"/>
        <v>0</v>
      </c>
      <c r="EC49" s="87">
        <f t="shared" si="20"/>
        <v>0</v>
      </c>
      <c r="ED49" s="86">
        <f t="shared" si="20"/>
        <v>0</v>
      </c>
      <c r="EE49" s="86">
        <f t="shared" si="20"/>
        <v>0</v>
      </c>
      <c r="EF49" s="86">
        <f t="shared" si="20"/>
        <v>0</v>
      </c>
      <c r="EG49" s="86">
        <f t="shared" si="20"/>
        <v>0</v>
      </c>
      <c r="EH49" s="86">
        <f t="shared" si="20"/>
        <v>0</v>
      </c>
      <c r="EI49" s="86">
        <f t="shared" si="20"/>
        <v>0</v>
      </c>
      <c r="EJ49" s="86">
        <f t="shared" si="20"/>
        <v>0</v>
      </c>
      <c r="EK49" s="86">
        <f t="shared" si="21"/>
        <v>0</v>
      </c>
      <c r="EL49" s="86">
        <f t="shared" si="27"/>
        <v>0</v>
      </c>
      <c r="EM49" s="86">
        <f t="shared" si="22"/>
        <v>0</v>
      </c>
      <c r="EN49" s="86">
        <f t="shared" si="22"/>
        <v>0</v>
      </c>
      <c r="EO49" s="86">
        <f t="shared" si="22"/>
        <v>0</v>
      </c>
      <c r="EP49" s="86">
        <f t="shared" si="22"/>
        <v>0</v>
      </c>
      <c r="EQ49" s="86">
        <f t="shared" si="22"/>
        <v>0</v>
      </c>
      <c r="ER49" s="86">
        <f t="shared" si="22"/>
        <v>0</v>
      </c>
      <c r="ES49" s="86">
        <f t="shared" si="22"/>
        <v>0</v>
      </c>
      <c r="ET49" s="86">
        <f t="shared" si="22"/>
        <v>0</v>
      </c>
      <c r="EU49" s="86">
        <f t="shared" si="22"/>
        <v>0</v>
      </c>
      <c r="EV49" s="86">
        <f t="shared" si="23"/>
        <v>0</v>
      </c>
      <c r="EW49" s="86">
        <f t="shared" si="28"/>
        <v>0</v>
      </c>
      <c r="EX49" s="58">
        <f t="shared" si="24"/>
        <v>0</v>
      </c>
      <c r="EY49" s="58">
        <f t="shared" si="25"/>
        <v>0</v>
      </c>
      <c r="EZ49" s="58">
        <f t="shared" si="26"/>
        <v>0</v>
      </c>
      <c r="FX49" s="20"/>
      <c r="FY49" s="20"/>
      <c r="FZ49" s="20"/>
    </row>
    <row r="50" spans="1:182" x14ac:dyDescent="0.3">
      <c r="A50" s="155"/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5"/>
      <c r="DR50" s="16"/>
      <c r="DS50" s="14"/>
      <c r="DT50" s="14"/>
      <c r="DX50" s="18"/>
      <c r="DZ50" s="59">
        <v>4</v>
      </c>
      <c r="EA50" s="60" t="s">
        <v>125</v>
      </c>
      <c r="EB50" s="86">
        <f t="shared" si="20"/>
        <v>0</v>
      </c>
      <c r="EC50" s="87">
        <f t="shared" si="20"/>
        <v>0</v>
      </c>
      <c r="ED50" s="86">
        <f t="shared" si="20"/>
        <v>0</v>
      </c>
      <c r="EE50" s="86">
        <f t="shared" si="20"/>
        <v>0</v>
      </c>
      <c r="EF50" s="86">
        <f t="shared" si="20"/>
        <v>0</v>
      </c>
      <c r="EG50" s="86">
        <f t="shared" si="20"/>
        <v>0</v>
      </c>
      <c r="EH50" s="86">
        <f t="shared" si="20"/>
        <v>0</v>
      </c>
      <c r="EI50" s="86">
        <f t="shared" si="20"/>
        <v>0</v>
      </c>
      <c r="EJ50" s="86">
        <f t="shared" si="20"/>
        <v>0</v>
      </c>
      <c r="EK50" s="86">
        <f t="shared" si="21"/>
        <v>0</v>
      </c>
      <c r="EL50" s="86">
        <f t="shared" si="27"/>
        <v>0</v>
      </c>
      <c r="EM50" s="86">
        <f t="shared" si="22"/>
        <v>0</v>
      </c>
      <c r="EN50" s="86">
        <f t="shared" si="22"/>
        <v>0</v>
      </c>
      <c r="EO50" s="86">
        <f t="shared" si="22"/>
        <v>0</v>
      </c>
      <c r="EP50" s="86">
        <f t="shared" si="22"/>
        <v>0</v>
      </c>
      <c r="EQ50" s="86">
        <f t="shared" si="22"/>
        <v>0</v>
      </c>
      <c r="ER50" s="86">
        <f t="shared" si="22"/>
        <v>0</v>
      </c>
      <c r="ES50" s="86">
        <f t="shared" si="22"/>
        <v>0</v>
      </c>
      <c r="ET50" s="86">
        <f t="shared" si="22"/>
        <v>0</v>
      </c>
      <c r="EU50" s="86">
        <f t="shared" si="22"/>
        <v>0</v>
      </c>
      <c r="EV50" s="86">
        <f t="shared" si="23"/>
        <v>0</v>
      </c>
      <c r="EW50" s="86">
        <f t="shared" si="28"/>
        <v>0</v>
      </c>
      <c r="EX50" s="58">
        <f t="shared" si="24"/>
        <v>0</v>
      </c>
      <c r="EY50" s="58">
        <f t="shared" si="25"/>
        <v>0</v>
      </c>
      <c r="EZ50" s="58">
        <f t="shared" si="26"/>
        <v>0</v>
      </c>
      <c r="FX50" s="20"/>
      <c r="FY50" s="20"/>
      <c r="FZ50" s="20"/>
    </row>
    <row r="51" spans="1:182" x14ac:dyDescent="0.3">
      <c r="A51" s="155"/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5"/>
      <c r="DR51" s="16"/>
      <c r="DS51" s="14"/>
      <c r="DT51" s="14"/>
      <c r="DX51" s="18"/>
      <c r="DZ51" s="59">
        <v>5</v>
      </c>
      <c r="EA51" s="60" t="s">
        <v>322</v>
      </c>
      <c r="EB51" s="86">
        <f t="shared" si="20"/>
        <v>0</v>
      </c>
      <c r="EC51" s="87">
        <f t="shared" si="20"/>
        <v>0</v>
      </c>
      <c r="ED51" s="86">
        <f t="shared" si="20"/>
        <v>0</v>
      </c>
      <c r="EE51" s="86">
        <f t="shared" si="20"/>
        <v>0</v>
      </c>
      <c r="EF51" s="86">
        <f t="shared" si="20"/>
        <v>0</v>
      </c>
      <c r="EG51" s="86">
        <f t="shared" si="20"/>
        <v>0</v>
      </c>
      <c r="EH51" s="86">
        <f t="shared" si="20"/>
        <v>0</v>
      </c>
      <c r="EI51" s="86">
        <f t="shared" si="20"/>
        <v>0</v>
      </c>
      <c r="EJ51" s="86">
        <f t="shared" si="20"/>
        <v>0</v>
      </c>
      <c r="EK51" s="86">
        <f t="shared" si="21"/>
        <v>0</v>
      </c>
      <c r="EL51" s="86">
        <f t="shared" si="27"/>
        <v>0</v>
      </c>
      <c r="EM51" s="86">
        <f t="shared" si="22"/>
        <v>0</v>
      </c>
      <c r="EN51" s="86">
        <f t="shared" si="22"/>
        <v>0</v>
      </c>
      <c r="EO51" s="86">
        <f t="shared" si="22"/>
        <v>0</v>
      </c>
      <c r="EP51" s="86">
        <f t="shared" si="22"/>
        <v>0</v>
      </c>
      <c r="EQ51" s="86">
        <f t="shared" si="22"/>
        <v>0</v>
      </c>
      <c r="ER51" s="86">
        <f t="shared" si="22"/>
        <v>0</v>
      </c>
      <c r="ES51" s="86">
        <f t="shared" si="22"/>
        <v>0</v>
      </c>
      <c r="ET51" s="86">
        <f t="shared" si="22"/>
        <v>0</v>
      </c>
      <c r="EU51" s="86">
        <f t="shared" si="22"/>
        <v>0</v>
      </c>
      <c r="EV51" s="86">
        <f t="shared" si="23"/>
        <v>0</v>
      </c>
      <c r="EW51" s="86">
        <f t="shared" si="28"/>
        <v>0</v>
      </c>
      <c r="EX51" s="58">
        <f t="shared" si="24"/>
        <v>0</v>
      </c>
      <c r="EY51" s="58">
        <f t="shared" si="25"/>
        <v>0</v>
      </c>
      <c r="EZ51" s="58">
        <f t="shared" si="26"/>
        <v>0</v>
      </c>
      <c r="FX51" s="20"/>
      <c r="FY51" s="20"/>
      <c r="FZ51" s="20"/>
    </row>
    <row r="52" spans="1:182" x14ac:dyDescent="0.3">
      <c r="A52" s="155"/>
      <c r="B52" s="14"/>
      <c r="C52" s="14"/>
      <c r="D52" s="1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5"/>
      <c r="DR52" s="16"/>
      <c r="DS52" s="14"/>
      <c r="DT52" s="14"/>
      <c r="DX52" s="18"/>
      <c r="DZ52" s="59">
        <v>6</v>
      </c>
      <c r="EA52" s="60" t="s">
        <v>323</v>
      </c>
      <c r="EB52" s="86">
        <f t="shared" si="20"/>
        <v>0</v>
      </c>
      <c r="EC52" s="87">
        <f t="shared" si="20"/>
        <v>0</v>
      </c>
      <c r="ED52" s="86">
        <f t="shared" si="20"/>
        <v>0</v>
      </c>
      <c r="EE52" s="86">
        <f t="shared" si="20"/>
        <v>0</v>
      </c>
      <c r="EF52" s="86">
        <f t="shared" si="20"/>
        <v>0</v>
      </c>
      <c r="EG52" s="86">
        <f t="shared" si="20"/>
        <v>0</v>
      </c>
      <c r="EH52" s="86">
        <f t="shared" si="20"/>
        <v>0</v>
      </c>
      <c r="EI52" s="86">
        <f t="shared" si="20"/>
        <v>0</v>
      </c>
      <c r="EJ52" s="86">
        <f t="shared" si="20"/>
        <v>0</v>
      </c>
      <c r="EK52" s="86">
        <f t="shared" si="21"/>
        <v>0</v>
      </c>
      <c r="EL52" s="86">
        <f t="shared" si="27"/>
        <v>0</v>
      </c>
      <c r="EM52" s="86">
        <f t="shared" si="22"/>
        <v>0</v>
      </c>
      <c r="EN52" s="86">
        <f t="shared" si="22"/>
        <v>0</v>
      </c>
      <c r="EO52" s="86">
        <f t="shared" si="22"/>
        <v>0</v>
      </c>
      <c r="EP52" s="86">
        <f t="shared" si="22"/>
        <v>0</v>
      </c>
      <c r="EQ52" s="86">
        <f t="shared" si="22"/>
        <v>0</v>
      </c>
      <c r="ER52" s="86">
        <f t="shared" si="22"/>
        <v>0</v>
      </c>
      <c r="ES52" s="86">
        <f t="shared" si="22"/>
        <v>0</v>
      </c>
      <c r="ET52" s="86">
        <f t="shared" si="22"/>
        <v>0</v>
      </c>
      <c r="EU52" s="86">
        <f t="shared" si="22"/>
        <v>0</v>
      </c>
      <c r="EV52" s="86">
        <f t="shared" si="23"/>
        <v>0</v>
      </c>
      <c r="EW52" s="86">
        <f t="shared" si="28"/>
        <v>0</v>
      </c>
      <c r="EX52" s="58">
        <f t="shared" si="24"/>
        <v>0</v>
      </c>
      <c r="EY52" s="58">
        <f t="shared" si="25"/>
        <v>0</v>
      </c>
      <c r="EZ52" s="58">
        <f t="shared" si="26"/>
        <v>0</v>
      </c>
      <c r="FX52" s="20"/>
      <c r="FY52" s="20"/>
      <c r="FZ52" s="20"/>
    </row>
    <row r="53" spans="1:182" x14ac:dyDescent="0.3">
      <c r="DX53" s="18"/>
      <c r="DZ53" s="59">
        <v>7</v>
      </c>
      <c r="EA53" s="60" t="s">
        <v>324</v>
      </c>
      <c r="EB53" s="86">
        <f t="shared" si="20"/>
        <v>0</v>
      </c>
      <c r="EC53" s="87">
        <f t="shared" si="20"/>
        <v>0</v>
      </c>
      <c r="ED53" s="86">
        <f t="shared" si="20"/>
        <v>0</v>
      </c>
      <c r="EE53" s="86">
        <f t="shared" si="20"/>
        <v>0</v>
      </c>
      <c r="EF53" s="86">
        <f t="shared" si="20"/>
        <v>0</v>
      </c>
      <c r="EG53" s="86">
        <f t="shared" si="20"/>
        <v>0</v>
      </c>
      <c r="EH53" s="86">
        <f t="shared" si="20"/>
        <v>0</v>
      </c>
      <c r="EI53" s="86">
        <f t="shared" si="20"/>
        <v>0</v>
      </c>
      <c r="EJ53" s="86">
        <f t="shared" si="20"/>
        <v>0</v>
      </c>
      <c r="EK53" s="86">
        <f t="shared" si="21"/>
        <v>0</v>
      </c>
      <c r="EL53" s="86">
        <f t="shared" si="27"/>
        <v>0</v>
      </c>
      <c r="EM53" s="86">
        <f t="shared" si="22"/>
        <v>0</v>
      </c>
      <c r="EN53" s="86">
        <f t="shared" si="22"/>
        <v>0</v>
      </c>
      <c r="EO53" s="86">
        <f t="shared" si="22"/>
        <v>0</v>
      </c>
      <c r="EP53" s="86">
        <f t="shared" si="22"/>
        <v>0</v>
      </c>
      <c r="EQ53" s="86">
        <f t="shared" si="22"/>
        <v>0</v>
      </c>
      <c r="ER53" s="86">
        <f t="shared" si="22"/>
        <v>0</v>
      </c>
      <c r="ES53" s="86">
        <f t="shared" si="22"/>
        <v>0</v>
      </c>
      <c r="ET53" s="86">
        <f t="shared" si="22"/>
        <v>0</v>
      </c>
      <c r="EU53" s="86">
        <f t="shared" si="22"/>
        <v>0</v>
      </c>
      <c r="EV53" s="86">
        <f t="shared" si="23"/>
        <v>0</v>
      </c>
      <c r="EW53" s="86">
        <f t="shared" si="28"/>
        <v>0</v>
      </c>
      <c r="EX53" s="58">
        <f t="shared" si="24"/>
        <v>0</v>
      </c>
      <c r="EY53" s="58">
        <f t="shared" si="25"/>
        <v>0</v>
      </c>
      <c r="EZ53" s="58">
        <f t="shared" si="26"/>
        <v>0</v>
      </c>
      <c r="FX53" s="20"/>
      <c r="FY53" s="20"/>
      <c r="FZ53" s="20"/>
    </row>
    <row r="54" spans="1:182" x14ac:dyDescent="0.3">
      <c r="DX54" s="18"/>
      <c r="DZ54" s="59">
        <v>8</v>
      </c>
      <c r="EA54" s="60" t="s">
        <v>325</v>
      </c>
      <c r="EB54" s="86">
        <f t="shared" si="20"/>
        <v>0</v>
      </c>
      <c r="EC54" s="87">
        <f t="shared" si="20"/>
        <v>0</v>
      </c>
      <c r="ED54" s="86">
        <f t="shared" si="20"/>
        <v>0</v>
      </c>
      <c r="EE54" s="86">
        <f t="shared" si="20"/>
        <v>0</v>
      </c>
      <c r="EF54" s="86">
        <f t="shared" si="20"/>
        <v>0</v>
      </c>
      <c r="EG54" s="86">
        <f t="shared" si="20"/>
        <v>0</v>
      </c>
      <c r="EH54" s="86">
        <f t="shared" si="20"/>
        <v>0</v>
      </c>
      <c r="EI54" s="86">
        <f t="shared" si="20"/>
        <v>0</v>
      </c>
      <c r="EJ54" s="86">
        <f t="shared" si="20"/>
        <v>0</v>
      </c>
      <c r="EK54" s="86">
        <f t="shared" si="21"/>
        <v>0</v>
      </c>
      <c r="EL54" s="86">
        <f t="shared" si="27"/>
        <v>0</v>
      </c>
      <c r="EM54" s="86">
        <f t="shared" si="22"/>
        <v>0</v>
      </c>
      <c r="EN54" s="86">
        <f t="shared" si="22"/>
        <v>0</v>
      </c>
      <c r="EO54" s="86">
        <f t="shared" si="22"/>
        <v>0</v>
      </c>
      <c r="EP54" s="86">
        <f t="shared" si="22"/>
        <v>0</v>
      </c>
      <c r="EQ54" s="86">
        <f t="shared" si="22"/>
        <v>0</v>
      </c>
      <c r="ER54" s="86">
        <f t="shared" si="22"/>
        <v>0</v>
      </c>
      <c r="ES54" s="86">
        <f t="shared" si="22"/>
        <v>0</v>
      </c>
      <c r="ET54" s="86">
        <f t="shared" si="22"/>
        <v>0</v>
      </c>
      <c r="EU54" s="86">
        <f t="shared" si="22"/>
        <v>0</v>
      </c>
      <c r="EV54" s="86">
        <f t="shared" si="23"/>
        <v>0</v>
      </c>
      <c r="EW54" s="86">
        <f t="shared" si="28"/>
        <v>0</v>
      </c>
      <c r="EX54" s="58">
        <f t="shared" si="24"/>
        <v>0</v>
      </c>
      <c r="EY54" s="58">
        <f t="shared" si="25"/>
        <v>0</v>
      </c>
      <c r="EZ54" s="58">
        <f t="shared" si="26"/>
        <v>0</v>
      </c>
      <c r="FX54" s="20"/>
      <c r="FY54" s="20"/>
      <c r="FZ54" s="20"/>
    </row>
    <row r="55" spans="1:182" x14ac:dyDescent="0.3">
      <c r="DX55" s="18"/>
      <c r="DZ55" s="59">
        <v>9</v>
      </c>
      <c r="EA55" s="60" t="s">
        <v>326</v>
      </c>
      <c r="EB55" s="86">
        <f t="shared" si="20"/>
        <v>0</v>
      </c>
      <c r="EC55" s="87">
        <f t="shared" si="20"/>
        <v>0</v>
      </c>
      <c r="ED55" s="86">
        <f t="shared" si="20"/>
        <v>0</v>
      </c>
      <c r="EE55" s="86">
        <f t="shared" si="20"/>
        <v>0</v>
      </c>
      <c r="EF55" s="86">
        <f t="shared" si="20"/>
        <v>0</v>
      </c>
      <c r="EG55" s="86">
        <f t="shared" si="20"/>
        <v>0</v>
      </c>
      <c r="EH55" s="86">
        <f t="shared" si="20"/>
        <v>0</v>
      </c>
      <c r="EI55" s="86">
        <f t="shared" si="20"/>
        <v>0</v>
      </c>
      <c r="EJ55" s="86">
        <f t="shared" si="20"/>
        <v>0</v>
      </c>
      <c r="EK55" s="86">
        <f t="shared" si="21"/>
        <v>0</v>
      </c>
      <c r="EL55" s="86">
        <f t="shared" si="27"/>
        <v>0</v>
      </c>
      <c r="EM55" s="86">
        <f t="shared" si="22"/>
        <v>0</v>
      </c>
      <c r="EN55" s="86">
        <f t="shared" si="22"/>
        <v>0</v>
      </c>
      <c r="EO55" s="86">
        <f t="shared" si="22"/>
        <v>0</v>
      </c>
      <c r="EP55" s="86">
        <f t="shared" si="22"/>
        <v>0</v>
      </c>
      <c r="EQ55" s="86">
        <f t="shared" si="22"/>
        <v>0</v>
      </c>
      <c r="ER55" s="86">
        <f t="shared" si="22"/>
        <v>0</v>
      </c>
      <c r="ES55" s="86">
        <f t="shared" si="22"/>
        <v>0</v>
      </c>
      <c r="ET55" s="86">
        <f t="shared" si="22"/>
        <v>0</v>
      </c>
      <c r="EU55" s="86">
        <f t="shared" si="22"/>
        <v>0</v>
      </c>
      <c r="EV55" s="86">
        <f t="shared" si="23"/>
        <v>0</v>
      </c>
      <c r="EW55" s="86">
        <f t="shared" si="28"/>
        <v>0</v>
      </c>
      <c r="EX55" s="58">
        <f t="shared" si="24"/>
        <v>0</v>
      </c>
      <c r="EY55" s="58">
        <f t="shared" si="25"/>
        <v>0</v>
      </c>
      <c r="EZ55" s="58">
        <f t="shared" si="26"/>
        <v>0</v>
      </c>
      <c r="FX55" s="20"/>
      <c r="FY55" s="20"/>
      <c r="FZ55" s="20"/>
    </row>
    <row r="56" spans="1:182" x14ac:dyDescent="0.3">
      <c r="DX56" s="18"/>
      <c r="DZ56" s="59">
        <v>10</v>
      </c>
      <c r="EA56" s="60" t="s">
        <v>327</v>
      </c>
      <c r="EB56" s="86">
        <f t="shared" si="20"/>
        <v>0</v>
      </c>
      <c r="EC56" s="87">
        <f t="shared" si="20"/>
        <v>0</v>
      </c>
      <c r="ED56" s="86">
        <f t="shared" si="20"/>
        <v>0</v>
      </c>
      <c r="EE56" s="86">
        <f t="shared" si="20"/>
        <v>0</v>
      </c>
      <c r="EF56" s="86">
        <f t="shared" si="20"/>
        <v>0</v>
      </c>
      <c r="EG56" s="86">
        <f t="shared" si="20"/>
        <v>0</v>
      </c>
      <c r="EH56" s="86">
        <f t="shared" si="20"/>
        <v>0</v>
      </c>
      <c r="EI56" s="86">
        <f t="shared" si="20"/>
        <v>0</v>
      </c>
      <c r="EJ56" s="86">
        <f t="shared" si="20"/>
        <v>0</v>
      </c>
      <c r="EK56" s="86">
        <f t="shared" si="21"/>
        <v>0</v>
      </c>
      <c r="EL56" s="86">
        <f t="shared" si="27"/>
        <v>0</v>
      </c>
      <c r="EM56" s="86">
        <f t="shared" si="22"/>
        <v>0</v>
      </c>
      <c r="EN56" s="86">
        <f t="shared" si="22"/>
        <v>0</v>
      </c>
      <c r="EO56" s="86">
        <f t="shared" si="22"/>
        <v>0</v>
      </c>
      <c r="EP56" s="86">
        <f t="shared" si="22"/>
        <v>0</v>
      </c>
      <c r="EQ56" s="86">
        <f t="shared" si="22"/>
        <v>0</v>
      </c>
      <c r="ER56" s="86">
        <f t="shared" si="22"/>
        <v>0</v>
      </c>
      <c r="ES56" s="86">
        <f t="shared" si="22"/>
        <v>0</v>
      </c>
      <c r="ET56" s="86">
        <f t="shared" si="22"/>
        <v>0</v>
      </c>
      <c r="EU56" s="86">
        <f t="shared" si="22"/>
        <v>0</v>
      </c>
      <c r="EV56" s="86">
        <f t="shared" si="23"/>
        <v>0</v>
      </c>
      <c r="EW56" s="86">
        <f t="shared" si="28"/>
        <v>0</v>
      </c>
      <c r="EX56" s="58">
        <f t="shared" si="24"/>
        <v>0</v>
      </c>
      <c r="EY56" s="58">
        <f t="shared" si="25"/>
        <v>0</v>
      </c>
      <c r="EZ56" s="58">
        <f t="shared" si="26"/>
        <v>0</v>
      </c>
      <c r="FX56" s="20"/>
      <c r="FY56" s="20"/>
      <c r="FZ56" s="20"/>
    </row>
    <row r="57" spans="1:182" x14ac:dyDescent="0.3">
      <c r="DX57" s="18"/>
      <c r="DZ57" s="59">
        <v>11</v>
      </c>
      <c r="EA57" s="60" t="s">
        <v>328</v>
      </c>
      <c r="EB57" s="86">
        <f t="shared" si="20"/>
        <v>0</v>
      </c>
      <c r="EC57" s="87">
        <f t="shared" si="20"/>
        <v>0</v>
      </c>
      <c r="ED57" s="86">
        <f t="shared" si="20"/>
        <v>0</v>
      </c>
      <c r="EE57" s="86">
        <f t="shared" si="20"/>
        <v>0</v>
      </c>
      <c r="EF57" s="86">
        <f t="shared" si="20"/>
        <v>0</v>
      </c>
      <c r="EG57" s="86">
        <f t="shared" si="20"/>
        <v>0</v>
      </c>
      <c r="EH57" s="86">
        <f t="shared" si="20"/>
        <v>0</v>
      </c>
      <c r="EI57" s="86">
        <f t="shared" si="20"/>
        <v>0</v>
      </c>
      <c r="EJ57" s="86">
        <f t="shared" si="20"/>
        <v>0</v>
      </c>
      <c r="EK57" s="86">
        <f t="shared" si="21"/>
        <v>0</v>
      </c>
      <c r="EL57" s="86">
        <f t="shared" si="27"/>
        <v>0</v>
      </c>
      <c r="EM57" s="86">
        <f t="shared" si="22"/>
        <v>0</v>
      </c>
      <c r="EN57" s="86">
        <f t="shared" si="22"/>
        <v>0</v>
      </c>
      <c r="EO57" s="86">
        <f t="shared" si="22"/>
        <v>0</v>
      </c>
      <c r="EP57" s="86">
        <f t="shared" si="22"/>
        <v>0</v>
      </c>
      <c r="EQ57" s="86">
        <f t="shared" si="22"/>
        <v>0</v>
      </c>
      <c r="ER57" s="86">
        <f t="shared" si="22"/>
        <v>0</v>
      </c>
      <c r="ES57" s="86">
        <f t="shared" si="22"/>
        <v>0</v>
      </c>
      <c r="ET57" s="86">
        <f t="shared" si="22"/>
        <v>0</v>
      </c>
      <c r="EU57" s="86">
        <f t="shared" si="22"/>
        <v>0</v>
      </c>
      <c r="EV57" s="86">
        <f t="shared" si="23"/>
        <v>0</v>
      </c>
      <c r="EW57" s="86">
        <f t="shared" si="28"/>
        <v>0</v>
      </c>
      <c r="EX57" s="58">
        <f t="shared" si="24"/>
        <v>0</v>
      </c>
      <c r="EY57" s="58">
        <f t="shared" si="25"/>
        <v>0</v>
      </c>
      <c r="EZ57" s="58">
        <f t="shared" si="26"/>
        <v>0</v>
      </c>
      <c r="FX57" s="20"/>
      <c r="FY57" s="20"/>
      <c r="FZ57" s="20"/>
    </row>
    <row r="58" spans="1:182" x14ac:dyDescent="0.3">
      <c r="DX58" s="18"/>
      <c r="DZ58" s="59">
        <v>12</v>
      </c>
      <c r="EA58" s="60" t="s">
        <v>329</v>
      </c>
      <c r="EB58" s="86">
        <f t="shared" si="20"/>
        <v>0</v>
      </c>
      <c r="EC58" s="87">
        <f t="shared" si="20"/>
        <v>0</v>
      </c>
      <c r="ED58" s="86">
        <f t="shared" si="20"/>
        <v>0</v>
      </c>
      <c r="EE58" s="86">
        <f t="shared" si="20"/>
        <v>0</v>
      </c>
      <c r="EF58" s="86">
        <f t="shared" si="20"/>
        <v>0</v>
      </c>
      <c r="EG58" s="86">
        <f t="shared" si="20"/>
        <v>0</v>
      </c>
      <c r="EH58" s="86">
        <f t="shared" si="20"/>
        <v>0</v>
      </c>
      <c r="EI58" s="86">
        <f t="shared" si="20"/>
        <v>0</v>
      </c>
      <c r="EJ58" s="86">
        <f t="shared" si="20"/>
        <v>0</v>
      </c>
      <c r="EK58" s="86">
        <f t="shared" si="21"/>
        <v>0</v>
      </c>
      <c r="EL58" s="86">
        <f t="shared" si="27"/>
        <v>0</v>
      </c>
      <c r="EM58" s="86">
        <f t="shared" si="22"/>
        <v>0</v>
      </c>
      <c r="EN58" s="86">
        <f t="shared" si="22"/>
        <v>0</v>
      </c>
      <c r="EO58" s="86">
        <f t="shared" si="22"/>
        <v>0</v>
      </c>
      <c r="EP58" s="86">
        <f t="shared" si="22"/>
        <v>0</v>
      </c>
      <c r="EQ58" s="86">
        <f t="shared" si="22"/>
        <v>0</v>
      </c>
      <c r="ER58" s="86">
        <f t="shared" si="22"/>
        <v>0</v>
      </c>
      <c r="ES58" s="86">
        <f t="shared" si="22"/>
        <v>0</v>
      </c>
      <c r="ET58" s="86">
        <f t="shared" si="22"/>
        <v>0</v>
      </c>
      <c r="EU58" s="86">
        <f t="shared" si="22"/>
        <v>0</v>
      </c>
      <c r="EV58" s="86">
        <f t="shared" si="23"/>
        <v>0</v>
      </c>
      <c r="EW58" s="86">
        <f t="shared" si="28"/>
        <v>0</v>
      </c>
      <c r="EX58" s="58">
        <f t="shared" si="24"/>
        <v>0</v>
      </c>
      <c r="EY58" s="58">
        <f t="shared" si="25"/>
        <v>0</v>
      </c>
      <c r="EZ58" s="58">
        <f t="shared" si="26"/>
        <v>0</v>
      </c>
      <c r="FX58" s="20"/>
      <c r="FY58" s="20"/>
      <c r="FZ58" s="20"/>
    </row>
    <row r="59" spans="1:182" x14ac:dyDescent="0.3">
      <c r="DX59" s="18"/>
      <c r="DZ59" s="59">
        <v>13</v>
      </c>
      <c r="EA59" s="60" t="s">
        <v>108</v>
      </c>
      <c r="EB59" s="86">
        <f t="shared" si="20"/>
        <v>4</v>
      </c>
      <c r="EC59" s="87">
        <f t="shared" si="20"/>
        <v>0</v>
      </c>
      <c r="ED59" s="86">
        <f t="shared" si="20"/>
        <v>0</v>
      </c>
      <c r="EE59" s="86">
        <f t="shared" si="20"/>
        <v>0</v>
      </c>
      <c r="EF59" s="86">
        <f t="shared" si="20"/>
        <v>0</v>
      </c>
      <c r="EG59" s="86">
        <f t="shared" si="20"/>
        <v>0</v>
      </c>
      <c r="EH59" s="86">
        <f t="shared" si="20"/>
        <v>0</v>
      </c>
      <c r="EI59" s="86">
        <f t="shared" si="20"/>
        <v>0</v>
      </c>
      <c r="EJ59" s="86">
        <f t="shared" si="20"/>
        <v>0</v>
      </c>
      <c r="EK59" s="86">
        <f t="shared" si="21"/>
        <v>0</v>
      </c>
      <c r="EL59" s="86">
        <f t="shared" si="27"/>
        <v>4</v>
      </c>
      <c r="EM59" s="86">
        <f t="shared" si="22"/>
        <v>2</v>
      </c>
      <c r="EN59" s="86">
        <f t="shared" si="22"/>
        <v>0</v>
      </c>
      <c r="EO59" s="86">
        <f t="shared" si="22"/>
        <v>0</v>
      </c>
      <c r="EP59" s="86">
        <f t="shared" si="22"/>
        <v>0</v>
      </c>
      <c r="EQ59" s="86">
        <f t="shared" si="22"/>
        <v>0</v>
      </c>
      <c r="ER59" s="86">
        <f t="shared" si="22"/>
        <v>0</v>
      </c>
      <c r="ES59" s="86">
        <f t="shared" si="22"/>
        <v>0</v>
      </c>
      <c r="ET59" s="86">
        <f t="shared" si="22"/>
        <v>0</v>
      </c>
      <c r="EU59" s="86">
        <f t="shared" si="22"/>
        <v>0</v>
      </c>
      <c r="EV59" s="86">
        <f t="shared" si="23"/>
        <v>0</v>
      </c>
      <c r="EW59" s="86">
        <f t="shared" si="28"/>
        <v>2</v>
      </c>
      <c r="EX59" s="58">
        <f t="shared" si="24"/>
        <v>0.4</v>
      </c>
      <c r="EY59" s="58">
        <f t="shared" si="25"/>
        <v>0.2857142857142857</v>
      </c>
      <c r="EZ59" s="58">
        <f t="shared" si="26"/>
        <v>0.35294117647058826</v>
      </c>
      <c r="FX59" s="20"/>
      <c r="FY59" s="20"/>
      <c r="FZ59" s="20"/>
    </row>
    <row r="60" spans="1:182" x14ac:dyDescent="0.3">
      <c r="DX60" s="18"/>
      <c r="DZ60" s="59">
        <v>14</v>
      </c>
      <c r="EA60" s="60" t="s">
        <v>134</v>
      </c>
      <c r="EB60" s="86">
        <f t="shared" si="20"/>
        <v>0</v>
      </c>
      <c r="EC60" s="87">
        <f t="shared" si="20"/>
        <v>0</v>
      </c>
      <c r="ED60" s="86">
        <f t="shared" si="20"/>
        <v>0</v>
      </c>
      <c r="EE60" s="86">
        <f t="shared" si="20"/>
        <v>0</v>
      </c>
      <c r="EF60" s="86">
        <f t="shared" si="20"/>
        <v>0</v>
      </c>
      <c r="EG60" s="86">
        <f t="shared" si="20"/>
        <v>0</v>
      </c>
      <c r="EH60" s="86">
        <f t="shared" si="20"/>
        <v>0</v>
      </c>
      <c r="EI60" s="86">
        <f t="shared" si="20"/>
        <v>0</v>
      </c>
      <c r="EJ60" s="86">
        <f t="shared" si="20"/>
        <v>0</v>
      </c>
      <c r="EK60" s="86">
        <f t="shared" si="21"/>
        <v>0</v>
      </c>
      <c r="EL60" s="86">
        <f t="shared" si="27"/>
        <v>0</v>
      </c>
      <c r="EM60" s="86">
        <f t="shared" si="22"/>
        <v>0</v>
      </c>
      <c r="EN60" s="86">
        <f t="shared" si="22"/>
        <v>0</v>
      </c>
      <c r="EO60" s="86">
        <f t="shared" si="22"/>
        <v>0</v>
      </c>
      <c r="EP60" s="86">
        <f t="shared" si="22"/>
        <v>0</v>
      </c>
      <c r="EQ60" s="86">
        <f t="shared" si="22"/>
        <v>0</v>
      </c>
      <c r="ER60" s="86">
        <f t="shared" si="22"/>
        <v>0</v>
      </c>
      <c r="ES60" s="86">
        <f t="shared" si="22"/>
        <v>0</v>
      </c>
      <c r="ET60" s="86">
        <f t="shared" si="22"/>
        <v>0</v>
      </c>
      <c r="EU60" s="86">
        <f t="shared" si="22"/>
        <v>0</v>
      </c>
      <c r="EV60" s="86">
        <f t="shared" si="23"/>
        <v>0</v>
      </c>
      <c r="EW60" s="86">
        <f t="shared" si="28"/>
        <v>0</v>
      </c>
      <c r="EX60" s="58">
        <f t="shared" si="24"/>
        <v>0</v>
      </c>
      <c r="EY60" s="58">
        <f t="shared" si="25"/>
        <v>0</v>
      </c>
      <c r="EZ60" s="58">
        <f t="shared" si="26"/>
        <v>0</v>
      </c>
      <c r="FX60" s="20"/>
      <c r="FY60" s="20"/>
      <c r="FZ60" s="20"/>
    </row>
    <row r="61" spans="1:182" x14ac:dyDescent="0.3">
      <c r="DX61" s="18"/>
      <c r="DZ61" s="59">
        <v>15</v>
      </c>
      <c r="EA61" s="60" t="s">
        <v>330</v>
      </c>
      <c r="EB61" s="86">
        <f t="shared" si="20"/>
        <v>0</v>
      </c>
      <c r="EC61" s="87">
        <f t="shared" si="20"/>
        <v>0</v>
      </c>
      <c r="ED61" s="86">
        <f t="shared" si="20"/>
        <v>0</v>
      </c>
      <c r="EE61" s="86">
        <f t="shared" si="20"/>
        <v>0</v>
      </c>
      <c r="EF61" s="86">
        <f t="shared" si="20"/>
        <v>0</v>
      </c>
      <c r="EG61" s="86">
        <f t="shared" si="20"/>
        <v>0</v>
      </c>
      <c r="EH61" s="86">
        <f t="shared" si="20"/>
        <v>0</v>
      </c>
      <c r="EI61" s="86">
        <f t="shared" si="20"/>
        <v>0</v>
      </c>
      <c r="EJ61" s="86">
        <f t="shared" si="20"/>
        <v>0</v>
      </c>
      <c r="EK61" s="86">
        <f t="shared" si="21"/>
        <v>0</v>
      </c>
      <c r="EL61" s="86">
        <f t="shared" si="27"/>
        <v>0</v>
      </c>
      <c r="EM61" s="86">
        <f t="shared" si="22"/>
        <v>0</v>
      </c>
      <c r="EN61" s="86">
        <f t="shared" si="22"/>
        <v>0</v>
      </c>
      <c r="EO61" s="86">
        <f t="shared" si="22"/>
        <v>0</v>
      </c>
      <c r="EP61" s="86">
        <f t="shared" si="22"/>
        <v>0</v>
      </c>
      <c r="EQ61" s="86">
        <f t="shared" si="22"/>
        <v>0</v>
      </c>
      <c r="ER61" s="86">
        <f t="shared" si="22"/>
        <v>0</v>
      </c>
      <c r="ES61" s="86">
        <f t="shared" si="22"/>
        <v>0</v>
      </c>
      <c r="ET61" s="86">
        <f t="shared" si="22"/>
        <v>0</v>
      </c>
      <c r="EU61" s="86">
        <f t="shared" si="22"/>
        <v>0</v>
      </c>
      <c r="EV61" s="86">
        <f t="shared" si="23"/>
        <v>0</v>
      </c>
      <c r="EW61" s="86">
        <f t="shared" si="28"/>
        <v>0</v>
      </c>
      <c r="EX61" s="58">
        <f t="shared" si="24"/>
        <v>0</v>
      </c>
      <c r="EY61" s="58">
        <f t="shared" si="25"/>
        <v>0</v>
      </c>
      <c r="EZ61" s="58">
        <f t="shared" si="26"/>
        <v>0</v>
      </c>
      <c r="FX61" s="20"/>
      <c r="FY61" s="20"/>
      <c r="FZ61" s="20"/>
    </row>
    <row r="62" spans="1:182" x14ac:dyDescent="0.3">
      <c r="DX62" s="18"/>
      <c r="DZ62" s="59">
        <v>16</v>
      </c>
      <c r="EA62" s="60" t="s">
        <v>144</v>
      </c>
      <c r="EB62" s="86">
        <f t="shared" si="20"/>
        <v>0</v>
      </c>
      <c r="EC62" s="87">
        <f t="shared" si="20"/>
        <v>0</v>
      </c>
      <c r="ED62" s="86">
        <f t="shared" si="20"/>
        <v>0</v>
      </c>
      <c r="EE62" s="86">
        <f t="shared" si="20"/>
        <v>0</v>
      </c>
      <c r="EF62" s="86">
        <f t="shared" si="20"/>
        <v>0</v>
      </c>
      <c r="EG62" s="86">
        <f t="shared" si="20"/>
        <v>0</v>
      </c>
      <c r="EH62" s="86">
        <f t="shared" si="20"/>
        <v>0</v>
      </c>
      <c r="EI62" s="86">
        <f t="shared" si="20"/>
        <v>0</v>
      </c>
      <c r="EJ62" s="86">
        <f t="shared" si="20"/>
        <v>0</v>
      </c>
      <c r="EK62" s="86">
        <f t="shared" si="21"/>
        <v>0</v>
      </c>
      <c r="EL62" s="86">
        <f t="shared" si="27"/>
        <v>0</v>
      </c>
      <c r="EM62" s="86">
        <f t="shared" si="22"/>
        <v>1</v>
      </c>
      <c r="EN62" s="86">
        <f t="shared" si="22"/>
        <v>0</v>
      </c>
      <c r="EO62" s="86">
        <f t="shared" si="22"/>
        <v>0</v>
      </c>
      <c r="EP62" s="86">
        <f t="shared" si="22"/>
        <v>0</v>
      </c>
      <c r="EQ62" s="86">
        <f t="shared" si="22"/>
        <v>0</v>
      </c>
      <c r="ER62" s="86">
        <f t="shared" si="22"/>
        <v>0</v>
      </c>
      <c r="ES62" s="86">
        <f t="shared" si="22"/>
        <v>0</v>
      </c>
      <c r="ET62" s="86">
        <f t="shared" si="22"/>
        <v>0</v>
      </c>
      <c r="EU62" s="86">
        <f t="shared" si="22"/>
        <v>0</v>
      </c>
      <c r="EV62" s="86">
        <f t="shared" si="23"/>
        <v>0</v>
      </c>
      <c r="EW62" s="86">
        <f t="shared" si="28"/>
        <v>1</v>
      </c>
      <c r="EX62" s="58">
        <f t="shared" si="24"/>
        <v>0</v>
      </c>
      <c r="EY62" s="58">
        <f t="shared" si="25"/>
        <v>0.14285714285714285</v>
      </c>
      <c r="EZ62" s="58">
        <f t="shared" si="26"/>
        <v>5.8823529411764705E-2</v>
      </c>
      <c r="FX62" s="20"/>
      <c r="FY62" s="20"/>
      <c r="FZ62" s="20"/>
    </row>
    <row r="63" spans="1:182" x14ac:dyDescent="0.3">
      <c r="DX63" s="18"/>
      <c r="DZ63" s="59">
        <v>17</v>
      </c>
      <c r="EA63" s="60" t="s">
        <v>331</v>
      </c>
      <c r="EB63" s="86">
        <f t="shared" si="20"/>
        <v>0</v>
      </c>
      <c r="EC63" s="87">
        <f t="shared" si="20"/>
        <v>0</v>
      </c>
      <c r="ED63" s="86">
        <f t="shared" si="20"/>
        <v>0</v>
      </c>
      <c r="EE63" s="86">
        <f t="shared" si="20"/>
        <v>0</v>
      </c>
      <c r="EF63" s="86">
        <f t="shared" si="20"/>
        <v>0</v>
      </c>
      <c r="EG63" s="86">
        <f t="shared" si="20"/>
        <v>0</v>
      </c>
      <c r="EH63" s="86">
        <f t="shared" si="20"/>
        <v>0</v>
      </c>
      <c r="EI63" s="86">
        <f t="shared" si="20"/>
        <v>0</v>
      </c>
      <c r="EJ63" s="86">
        <f t="shared" si="20"/>
        <v>0</v>
      </c>
      <c r="EK63" s="86">
        <f t="shared" si="21"/>
        <v>0</v>
      </c>
      <c r="EL63" s="86">
        <f t="shared" si="27"/>
        <v>0</v>
      </c>
      <c r="EM63" s="86">
        <f t="shared" si="22"/>
        <v>1</v>
      </c>
      <c r="EN63" s="86">
        <f t="shared" si="22"/>
        <v>0</v>
      </c>
      <c r="EO63" s="86">
        <f t="shared" si="22"/>
        <v>0</v>
      </c>
      <c r="EP63" s="86">
        <f t="shared" si="22"/>
        <v>0</v>
      </c>
      <c r="EQ63" s="86">
        <f t="shared" si="22"/>
        <v>0</v>
      </c>
      <c r="ER63" s="86">
        <f t="shared" si="22"/>
        <v>0</v>
      </c>
      <c r="ES63" s="86">
        <f t="shared" si="22"/>
        <v>0</v>
      </c>
      <c r="ET63" s="86">
        <f t="shared" si="22"/>
        <v>0</v>
      </c>
      <c r="EU63" s="86">
        <f t="shared" si="22"/>
        <v>0</v>
      </c>
      <c r="EV63" s="86">
        <f t="shared" si="23"/>
        <v>0</v>
      </c>
      <c r="EW63" s="86">
        <f t="shared" si="28"/>
        <v>1</v>
      </c>
      <c r="EX63" s="58">
        <f t="shared" si="24"/>
        <v>0</v>
      </c>
      <c r="EY63" s="58">
        <f t="shared" si="25"/>
        <v>0.14285714285714285</v>
      </c>
      <c r="EZ63" s="58">
        <f t="shared" si="26"/>
        <v>5.8823529411764705E-2</v>
      </c>
      <c r="FX63" s="20"/>
      <c r="FY63" s="20"/>
      <c r="FZ63" s="20"/>
    </row>
    <row r="64" spans="1:182" x14ac:dyDescent="0.3">
      <c r="DX64" s="18"/>
      <c r="DZ64" s="59">
        <v>18</v>
      </c>
      <c r="EA64" s="60" t="s">
        <v>332</v>
      </c>
      <c r="EB64" s="86">
        <f t="shared" si="20"/>
        <v>0</v>
      </c>
      <c r="EC64" s="87">
        <f t="shared" si="20"/>
        <v>0</v>
      </c>
      <c r="ED64" s="86">
        <f t="shared" si="20"/>
        <v>0</v>
      </c>
      <c r="EE64" s="86">
        <f t="shared" si="20"/>
        <v>0</v>
      </c>
      <c r="EF64" s="86">
        <f t="shared" si="20"/>
        <v>0</v>
      </c>
      <c r="EG64" s="86">
        <f t="shared" si="20"/>
        <v>0</v>
      </c>
      <c r="EH64" s="86">
        <f t="shared" si="20"/>
        <v>0</v>
      </c>
      <c r="EI64" s="86">
        <f t="shared" si="20"/>
        <v>0</v>
      </c>
      <c r="EJ64" s="86">
        <f t="shared" si="20"/>
        <v>0</v>
      </c>
      <c r="EK64" s="86">
        <f t="shared" si="21"/>
        <v>0</v>
      </c>
      <c r="EL64" s="86">
        <f t="shared" si="27"/>
        <v>0</v>
      </c>
      <c r="EM64" s="86">
        <f t="shared" si="22"/>
        <v>0</v>
      </c>
      <c r="EN64" s="86">
        <f t="shared" si="22"/>
        <v>0</v>
      </c>
      <c r="EO64" s="86">
        <f t="shared" si="22"/>
        <v>0</v>
      </c>
      <c r="EP64" s="86">
        <f t="shared" si="22"/>
        <v>0</v>
      </c>
      <c r="EQ64" s="86">
        <f t="shared" si="22"/>
        <v>0</v>
      </c>
      <c r="ER64" s="86">
        <f t="shared" si="22"/>
        <v>0</v>
      </c>
      <c r="ES64" s="86">
        <f t="shared" si="22"/>
        <v>0</v>
      </c>
      <c r="ET64" s="86">
        <f t="shared" si="22"/>
        <v>0</v>
      </c>
      <c r="EU64" s="86">
        <f t="shared" si="22"/>
        <v>0</v>
      </c>
      <c r="EV64" s="86">
        <f t="shared" si="23"/>
        <v>0</v>
      </c>
      <c r="EW64" s="86">
        <f t="shared" si="28"/>
        <v>0</v>
      </c>
      <c r="EX64" s="58">
        <f t="shared" si="24"/>
        <v>0</v>
      </c>
      <c r="EY64" s="58">
        <f t="shared" si="25"/>
        <v>0</v>
      </c>
      <c r="EZ64" s="58">
        <f t="shared" si="26"/>
        <v>0</v>
      </c>
      <c r="FX64" s="20"/>
      <c r="FY64" s="20"/>
      <c r="FZ64" s="20"/>
    </row>
    <row r="65" spans="128:182" x14ac:dyDescent="0.3">
      <c r="DX65" s="18"/>
      <c r="DZ65" s="59">
        <v>19</v>
      </c>
      <c r="EA65" s="60" t="s">
        <v>333</v>
      </c>
      <c r="EB65" s="86">
        <f t="shared" si="20"/>
        <v>0</v>
      </c>
      <c r="EC65" s="87">
        <f t="shared" si="20"/>
        <v>0</v>
      </c>
      <c r="ED65" s="86">
        <f t="shared" si="20"/>
        <v>0</v>
      </c>
      <c r="EE65" s="86">
        <f t="shared" si="20"/>
        <v>0</v>
      </c>
      <c r="EF65" s="86">
        <f t="shared" si="20"/>
        <v>0</v>
      </c>
      <c r="EG65" s="86">
        <f t="shared" si="20"/>
        <v>0</v>
      </c>
      <c r="EH65" s="86">
        <f t="shared" si="20"/>
        <v>0</v>
      </c>
      <c r="EI65" s="86">
        <f t="shared" si="20"/>
        <v>0</v>
      </c>
      <c r="EJ65" s="86">
        <f t="shared" si="20"/>
        <v>0</v>
      </c>
      <c r="EK65" s="86">
        <f t="shared" si="21"/>
        <v>0</v>
      </c>
      <c r="EL65" s="86">
        <f t="shared" si="27"/>
        <v>0</v>
      </c>
      <c r="EM65" s="86">
        <f t="shared" si="22"/>
        <v>0</v>
      </c>
      <c r="EN65" s="86">
        <f t="shared" si="22"/>
        <v>0</v>
      </c>
      <c r="EO65" s="86">
        <f t="shared" si="22"/>
        <v>0</v>
      </c>
      <c r="EP65" s="86">
        <f t="shared" si="22"/>
        <v>0</v>
      </c>
      <c r="EQ65" s="86">
        <f t="shared" si="22"/>
        <v>0</v>
      </c>
      <c r="ER65" s="86">
        <f t="shared" si="22"/>
        <v>0</v>
      </c>
      <c r="ES65" s="86">
        <f t="shared" si="22"/>
        <v>0</v>
      </c>
      <c r="ET65" s="86">
        <f t="shared" si="22"/>
        <v>0</v>
      </c>
      <c r="EU65" s="86">
        <f t="shared" si="22"/>
        <v>0</v>
      </c>
      <c r="EV65" s="86">
        <f t="shared" si="23"/>
        <v>0</v>
      </c>
      <c r="EW65" s="86">
        <f t="shared" si="28"/>
        <v>0</v>
      </c>
      <c r="EX65" s="58">
        <f t="shared" si="24"/>
        <v>0</v>
      </c>
      <c r="EY65" s="58">
        <f t="shared" si="25"/>
        <v>0</v>
      </c>
      <c r="EZ65" s="58">
        <f t="shared" si="26"/>
        <v>0</v>
      </c>
      <c r="FX65" s="20"/>
      <c r="FY65" s="20"/>
      <c r="FZ65" s="20"/>
    </row>
    <row r="66" spans="128:182" x14ac:dyDescent="0.3">
      <c r="DX66" s="18"/>
      <c r="DZ66" s="59">
        <v>20</v>
      </c>
      <c r="EA66" s="60" t="s">
        <v>334</v>
      </c>
      <c r="EB66" s="86">
        <f t="shared" si="20"/>
        <v>0</v>
      </c>
      <c r="EC66" s="87">
        <f t="shared" si="20"/>
        <v>0</v>
      </c>
      <c r="ED66" s="86">
        <f t="shared" si="20"/>
        <v>0</v>
      </c>
      <c r="EE66" s="86">
        <f t="shared" si="20"/>
        <v>0</v>
      </c>
      <c r="EF66" s="86">
        <f t="shared" si="20"/>
        <v>0</v>
      </c>
      <c r="EG66" s="86">
        <f t="shared" si="20"/>
        <v>0</v>
      </c>
      <c r="EH66" s="86">
        <f t="shared" si="20"/>
        <v>0</v>
      </c>
      <c r="EI66" s="86">
        <f t="shared" si="20"/>
        <v>0</v>
      </c>
      <c r="EJ66" s="86">
        <f t="shared" si="20"/>
        <v>0</v>
      </c>
      <c r="EK66" s="86">
        <f t="shared" si="21"/>
        <v>0</v>
      </c>
      <c r="EL66" s="86">
        <f t="shared" si="27"/>
        <v>0</v>
      </c>
      <c r="EM66" s="86">
        <f t="shared" si="22"/>
        <v>0</v>
      </c>
      <c r="EN66" s="86">
        <f t="shared" si="22"/>
        <v>0</v>
      </c>
      <c r="EO66" s="86">
        <f t="shared" si="22"/>
        <v>0</v>
      </c>
      <c r="EP66" s="86">
        <f t="shared" si="22"/>
        <v>0</v>
      </c>
      <c r="EQ66" s="86">
        <f t="shared" si="22"/>
        <v>0</v>
      </c>
      <c r="ER66" s="86">
        <f t="shared" si="22"/>
        <v>0</v>
      </c>
      <c r="ES66" s="86">
        <f t="shared" si="22"/>
        <v>0</v>
      </c>
      <c r="ET66" s="86">
        <f t="shared" si="22"/>
        <v>0</v>
      </c>
      <c r="EU66" s="86">
        <f t="shared" si="22"/>
        <v>0</v>
      </c>
      <c r="EV66" s="86">
        <f t="shared" si="23"/>
        <v>0</v>
      </c>
      <c r="EW66" s="86">
        <f t="shared" si="28"/>
        <v>0</v>
      </c>
      <c r="EX66" s="58">
        <f t="shared" si="24"/>
        <v>0</v>
      </c>
      <c r="EY66" s="58">
        <f t="shared" si="25"/>
        <v>0</v>
      </c>
      <c r="EZ66" s="58">
        <f t="shared" si="26"/>
        <v>0</v>
      </c>
      <c r="FX66" s="20"/>
      <c r="FY66" s="20"/>
      <c r="FZ66" s="20"/>
    </row>
    <row r="67" spans="128:182" x14ac:dyDescent="0.3">
      <c r="DX67" s="18"/>
      <c r="DZ67" s="59">
        <v>21</v>
      </c>
      <c r="EA67" s="60" t="s">
        <v>335</v>
      </c>
      <c r="EB67" s="86">
        <f t="shared" si="20"/>
        <v>0</v>
      </c>
      <c r="EC67" s="87">
        <f t="shared" si="20"/>
        <v>0</v>
      </c>
      <c r="ED67" s="86">
        <f t="shared" si="20"/>
        <v>0</v>
      </c>
      <c r="EE67" s="86">
        <f t="shared" si="20"/>
        <v>0</v>
      </c>
      <c r="EF67" s="86">
        <f t="shared" si="20"/>
        <v>0</v>
      </c>
      <c r="EG67" s="86">
        <f t="shared" si="20"/>
        <v>0</v>
      </c>
      <c r="EH67" s="86">
        <f t="shared" si="20"/>
        <v>0</v>
      </c>
      <c r="EI67" s="86">
        <f t="shared" si="20"/>
        <v>0</v>
      </c>
      <c r="EJ67" s="86">
        <f t="shared" si="20"/>
        <v>0</v>
      </c>
      <c r="EK67" s="86">
        <f t="shared" si="21"/>
        <v>0</v>
      </c>
      <c r="EL67" s="86">
        <f t="shared" si="27"/>
        <v>0</v>
      </c>
      <c r="EM67" s="86">
        <f t="shared" si="22"/>
        <v>0</v>
      </c>
      <c r="EN67" s="86">
        <f t="shared" si="22"/>
        <v>0</v>
      </c>
      <c r="EO67" s="86">
        <f t="shared" si="22"/>
        <v>0</v>
      </c>
      <c r="EP67" s="86">
        <f t="shared" si="22"/>
        <v>0</v>
      </c>
      <c r="EQ67" s="86">
        <f t="shared" si="22"/>
        <v>0</v>
      </c>
      <c r="ER67" s="86">
        <f t="shared" si="22"/>
        <v>0</v>
      </c>
      <c r="ES67" s="86">
        <f t="shared" si="22"/>
        <v>0</v>
      </c>
      <c r="ET67" s="86">
        <f t="shared" si="22"/>
        <v>0</v>
      </c>
      <c r="EU67" s="86">
        <f t="shared" si="22"/>
        <v>0</v>
      </c>
      <c r="EV67" s="86">
        <f t="shared" si="23"/>
        <v>0</v>
      </c>
      <c r="EW67" s="86">
        <f t="shared" si="28"/>
        <v>0</v>
      </c>
      <c r="EX67" s="58">
        <f t="shared" si="24"/>
        <v>0</v>
      </c>
      <c r="EY67" s="58">
        <f t="shared" si="25"/>
        <v>0</v>
      </c>
      <c r="EZ67" s="58">
        <f t="shared" si="26"/>
        <v>0</v>
      </c>
      <c r="FX67" s="20"/>
      <c r="FY67" s="20"/>
      <c r="FZ67" s="20"/>
    </row>
    <row r="68" spans="128:182" x14ac:dyDescent="0.3">
      <c r="DX68" s="18"/>
      <c r="DZ68" s="59">
        <v>22</v>
      </c>
      <c r="EA68" s="60" t="s">
        <v>336</v>
      </c>
      <c r="EB68" s="86">
        <f t="shared" si="20"/>
        <v>0</v>
      </c>
      <c r="EC68" s="87">
        <f t="shared" si="20"/>
        <v>0</v>
      </c>
      <c r="ED68" s="86">
        <f t="shared" si="20"/>
        <v>0</v>
      </c>
      <c r="EE68" s="86">
        <f t="shared" si="20"/>
        <v>0</v>
      </c>
      <c r="EF68" s="86">
        <f t="shared" si="20"/>
        <v>0</v>
      </c>
      <c r="EG68" s="86">
        <f t="shared" si="20"/>
        <v>0</v>
      </c>
      <c r="EH68" s="86">
        <f t="shared" si="20"/>
        <v>0</v>
      </c>
      <c r="EI68" s="86">
        <f t="shared" si="20"/>
        <v>0</v>
      </c>
      <c r="EJ68" s="86">
        <f t="shared" si="20"/>
        <v>0</v>
      </c>
      <c r="EK68" s="86">
        <f t="shared" si="21"/>
        <v>0</v>
      </c>
      <c r="EL68" s="86">
        <f t="shared" si="27"/>
        <v>0</v>
      </c>
      <c r="EM68" s="86">
        <f t="shared" si="22"/>
        <v>0</v>
      </c>
      <c r="EN68" s="86">
        <f t="shared" si="22"/>
        <v>0</v>
      </c>
      <c r="EO68" s="86">
        <f t="shared" si="22"/>
        <v>0</v>
      </c>
      <c r="EP68" s="86">
        <f t="shared" si="22"/>
        <v>0</v>
      </c>
      <c r="EQ68" s="86">
        <f t="shared" si="22"/>
        <v>0</v>
      </c>
      <c r="ER68" s="86">
        <f t="shared" si="22"/>
        <v>0</v>
      </c>
      <c r="ES68" s="86">
        <f t="shared" si="22"/>
        <v>0</v>
      </c>
      <c r="ET68" s="86">
        <f t="shared" si="22"/>
        <v>0</v>
      </c>
      <c r="EU68" s="86">
        <f t="shared" si="22"/>
        <v>0</v>
      </c>
      <c r="EV68" s="86">
        <f t="shared" si="23"/>
        <v>0</v>
      </c>
      <c r="EW68" s="86">
        <f t="shared" si="28"/>
        <v>0</v>
      </c>
      <c r="EX68" s="58">
        <f t="shared" si="24"/>
        <v>0</v>
      </c>
      <c r="EY68" s="58">
        <f t="shared" si="25"/>
        <v>0</v>
      </c>
      <c r="EZ68" s="58">
        <f t="shared" si="26"/>
        <v>0</v>
      </c>
      <c r="FX68" s="20"/>
      <c r="FY68" s="20"/>
      <c r="FZ68" s="20"/>
    </row>
    <row r="69" spans="128:182" x14ac:dyDescent="0.3">
      <c r="DX69" s="18"/>
      <c r="DZ69" s="59">
        <v>23</v>
      </c>
      <c r="EA69" s="60" t="s">
        <v>337</v>
      </c>
      <c r="EB69" s="86">
        <f t="shared" si="20"/>
        <v>0</v>
      </c>
      <c r="EC69" s="87">
        <f t="shared" si="20"/>
        <v>0</v>
      </c>
      <c r="ED69" s="86">
        <f t="shared" si="20"/>
        <v>0</v>
      </c>
      <c r="EE69" s="86">
        <f t="shared" si="20"/>
        <v>0</v>
      </c>
      <c r="EF69" s="86">
        <f t="shared" si="20"/>
        <v>0</v>
      </c>
      <c r="EG69" s="86">
        <f t="shared" si="20"/>
        <v>0</v>
      </c>
      <c r="EH69" s="86">
        <f t="shared" si="20"/>
        <v>0</v>
      </c>
      <c r="EI69" s="86">
        <f t="shared" si="20"/>
        <v>0</v>
      </c>
      <c r="EJ69" s="86">
        <f t="shared" si="20"/>
        <v>0</v>
      </c>
      <c r="EK69" s="86">
        <f t="shared" si="21"/>
        <v>0</v>
      </c>
      <c r="EL69" s="86">
        <f t="shared" si="27"/>
        <v>0</v>
      </c>
      <c r="EM69" s="86">
        <f t="shared" si="22"/>
        <v>0</v>
      </c>
      <c r="EN69" s="86">
        <f t="shared" si="22"/>
        <v>0</v>
      </c>
      <c r="EO69" s="86">
        <f t="shared" si="22"/>
        <v>0</v>
      </c>
      <c r="EP69" s="86">
        <f t="shared" si="22"/>
        <v>0</v>
      </c>
      <c r="EQ69" s="86">
        <f t="shared" si="22"/>
        <v>0</v>
      </c>
      <c r="ER69" s="86">
        <f t="shared" si="22"/>
        <v>0</v>
      </c>
      <c r="ES69" s="86">
        <f t="shared" si="22"/>
        <v>0</v>
      </c>
      <c r="ET69" s="86">
        <f t="shared" si="22"/>
        <v>0</v>
      </c>
      <c r="EU69" s="86">
        <f t="shared" si="22"/>
        <v>0</v>
      </c>
      <c r="EV69" s="86">
        <f t="shared" si="23"/>
        <v>0</v>
      </c>
      <c r="EW69" s="86">
        <f t="shared" si="28"/>
        <v>0</v>
      </c>
      <c r="EX69" s="58">
        <f t="shared" si="24"/>
        <v>0</v>
      </c>
      <c r="EY69" s="58">
        <f t="shared" si="25"/>
        <v>0</v>
      </c>
      <c r="EZ69" s="58">
        <f t="shared" si="26"/>
        <v>0</v>
      </c>
      <c r="FX69" s="20"/>
      <c r="FY69" s="20"/>
      <c r="FZ69" s="20"/>
    </row>
    <row r="70" spans="128:182" x14ac:dyDescent="0.3">
      <c r="DX70" s="18"/>
      <c r="DZ70" s="59">
        <v>24</v>
      </c>
      <c r="EA70" s="60" t="s">
        <v>338</v>
      </c>
      <c r="EB70" s="86">
        <f t="shared" si="20"/>
        <v>0</v>
      </c>
      <c r="EC70" s="87">
        <f t="shared" si="20"/>
        <v>0</v>
      </c>
      <c r="ED70" s="86">
        <f t="shared" si="20"/>
        <v>0</v>
      </c>
      <c r="EE70" s="86">
        <f t="shared" si="20"/>
        <v>0</v>
      </c>
      <c r="EF70" s="86">
        <f t="shared" si="20"/>
        <v>0</v>
      </c>
      <c r="EG70" s="86">
        <f t="shared" si="20"/>
        <v>0</v>
      </c>
      <c r="EH70" s="86">
        <f t="shared" si="20"/>
        <v>0</v>
      </c>
      <c r="EI70" s="86">
        <f t="shared" si="20"/>
        <v>0</v>
      </c>
      <c r="EJ70" s="86">
        <f t="shared" si="20"/>
        <v>0</v>
      </c>
      <c r="EK70" s="86">
        <f t="shared" si="21"/>
        <v>0</v>
      </c>
      <c r="EL70" s="86">
        <f t="shared" si="27"/>
        <v>0</v>
      </c>
      <c r="EM70" s="86">
        <f t="shared" si="22"/>
        <v>0</v>
      </c>
      <c r="EN70" s="86">
        <f t="shared" si="22"/>
        <v>0</v>
      </c>
      <c r="EO70" s="86">
        <f t="shared" si="22"/>
        <v>0</v>
      </c>
      <c r="EP70" s="86">
        <f t="shared" si="22"/>
        <v>0</v>
      </c>
      <c r="EQ70" s="86">
        <f t="shared" si="22"/>
        <v>0</v>
      </c>
      <c r="ER70" s="86">
        <f t="shared" si="22"/>
        <v>0</v>
      </c>
      <c r="ES70" s="86">
        <f t="shared" si="22"/>
        <v>0</v>
      </c>
      <c r="ET70" s="86">
        <f t="shared" si="22"/>
        <v>0</v>
      </c>
      <c r="EU70" s="86">
        <f t="shared" si="22"/>
        <v>0</v>
      </c>
      <c r="EV70" s="86">
        <f t="shared" si="23"/>
        <v>0</v>
      </c>
      <c r="EW70" s="86">
        <f t="shared" si="28"/>
        <v>0</v>
      </c>
      <c r="EX70" s="58">
        <f t="shared" si="24"/>
        <v>0</v>
      </c>
      <c r="EY70" s="58">
        <f t="shared" si="25"/>
        <v>0</v>
      </c>
      <c r="EZ70" s="58">
        <f t="shared" si="26"/>
        <v>0</v>
      </c>
      <c r="FX70" s="20"/>
      <c r="FY70" s="20"/>
      <c r="FZ70" s="20"/>
    </row>
    <row r="71" spans="128:182" x14ac:dyDescent="0.3">
      <c r="DX71" s="18"/>
      <c r="DZ71" s="59">
        <v>25</v>
      </c>
      <c r="EA71" s="60" t="s">
        <v>339</v>
      </c>
      <c r="EB71" s="86">
        <f t="shared" si="20"/>
        <v>0</v>
      </c>
      <c r="EC71" s="87">
        <f t="shared" si="20"/>
        <v>0</v>
      </c>
      <c r="ED71" s="86">
        <f t="shared" si="20"/>
        <v>0</v>
      </c>
      <c r="EE71" s="86">
        <f t="shared" si="20"/>
        <v>0</v>
      </c>
      <c r="EF71" s="86">
        <f t="shared" si="20"/>
        <v>0</v>
      </c>
      <c r="EG71" s="86">
        <f t="shared" si="20"/>
        <v>0</v>
      </c>
      <c r="EH71" s="86">
        <f t="shared" si="20"/>
        <v>0</v>
      </c>
      <c r="EI71" s="86">
        <f t="shared" si="20"/>
        <v>0</v>
      </c>
      <c r="EJ71" s="86">
        <f t="shared" si="20"/>
        <v>0</v>
      </c>
      <c r="EK71" s="86">
        <f t="shared" si="21"/>
        <v>0</v>
      </c>
      <c r="EL71" s="86">
        <f>SUM(EB71:EK71)</f>
        <v>0</v>
      </c>
      <c r="EM71" s="86">
        <f t="shared" si="22"/>
        <v>0</v>
      </c>
      <c r="EN71" s="86">
        <f t="shared" si="22"/>
        <v>0</v>
      </c>
      <c r="EO71" s="86">
        <f t="shared" si="22"/>
        <v>0</v>
      </c>
      <c r="EP71" s="86">
        <f t="shared" si="22"/>
        <v>0</v>
      </c>
      <c r="EQ71" s="86">
        <f t="shared" si="22"/>
        <v>0</v>
      </c>
      <c r="ER71" s="86">
        <f t="shared" si="22"/>
        <v>0</v>
      </c>
      <c r="ES71" s="86">
        <f t="shared" si="22"/>
        <v>0</v>
      </c>
      <c r="ET71" s="86">
        <f t="shared" si="22"/>
        <v>0</v>
      </c>
      <c r="EU71" s="86">
        <f t="shared" si="22"/>
        <v>0</v>
      </c>
      <c r="EV71" s="86">
        <f t="shared" si="23"/>
        <v>0</v>
      </c>
      <c r="EW71" s="86">
        <f t="shared" si="28"/>
        <v>0</v>
      </c>
      <c r="EX71" s="58">
        <f t="shared" si="24"/>
        <v>0</v>
      </c>
      <c r="EY71" s="58">
        <f t="shared" si="25"/>
        <v>0</v>
      </c>
      <c r="EZ71" s="58">
        <f t="shared" si="26"/>
        <v>0</v>
      </c>
      <c r="FX71" s="20"/>
      <c r="FY71" s="20"/>
      <c r="FZ71" s="20"/>
    </row>
    <row r="72" spans="128:182" x14ac:dyDescent="0.3">
      <c r="DX72" s="18"/>
      <c r="DZ72" s="59">
        <v>26</v>
      </c>
      <c r="EA72" s="60" t="s">
        <v>118</v>
      </c>
      <c r="EB72" s="86">
        <f t="shared" si="20"/>
        <v>3</v>
      </c>
      <c r="EC72" s="87">
        <f t="shared" si="20"/>
        <v>0</v>
      </c>
      <c r="ED72" s="86">
        <f t="shared" si="20"/>
        <v>0</v>
      </c>
      <c r="EE72" s="86">
        <f t="shared" si="20"/>
        <v>0</v>
      </c>
      <c r="EF72" s="86">
        <f t="shared" si="20"/>
        <v>0</v>
      </c>
      <c r="EG72" s="86">
        <f t="shared" si="20"/>
        <v>0</v>
      </c>
      <c r="EH72" s="86">
        <f t="shared" si="20"/>
        <v>0</v>
      </c>
      <c r="EI72" s="86">
        <f t="shared" si="20"/>
        <v>0</v>
      </c>
      <c r="EJ72" s="86">
        <f t="shared" si="20"/>
        <v>0</v>
      </c>
      <c r="EK72" s="86">
        <f t="shared" si="21"/>
        <v>0</v>
      </c>
      <c r="EL72" s="86">
        <f t="shared" si="27"/>
        <v>3</v>
      </c>
      <c r="EM72" s="86">
        <f t="shared" si="22"/>
        <v>0</v>
      </c>
      <c r="EN72" s="86">
        <f t="shared" si="22"/>
        <v>0</v>
      </c>
      <c r="EO72" s="86">
        <f t="shared" si="22"/>
        <v>0</v>
      </c>
      <c r="EP72" s="86">
        <f t="shared" si="22"/>
        <v>0</v>
      </c>
      <c r="EQ72" s="86">
        <f t="shared" si="22"/>
        <v>0</v>
      </c>
      <c r="ER72" s="86">
        <f t="shared" si="22"/>
        <v>0</v>
      </c>
      <c r="ES72" s="86">
        <f t="shared" si="22"/>
        <v>0</v>
      </c>
      <c r="ET72" s="86">
        <f t="shared" si="22"/>
        <v>0</v>
      </c>
      <c r="EU72" s="86">
        <f t="shared" si="22"/>
        <v>0</v>
      </c>
      <c r="EV72" s="86">
        <f t="shared" si="23"/>
        <v>0</v>
      </c>
      <c r="EW72" s="86">
        <f t="shared" si="28"/>
        <v>0</v>
      </c>
      <c r="EX72" s="58">
        <f t="shared" si="24"/>
        <v>0.3</v>
      </c>
      <c r="EY72" s="58">
        <f t="shared" si="25"/>
        <v>0</v>
      </c>
      <c r="EZ72" s="58">
        <f t="shared" si="26"/>
        <v>0.17647058823529413</v>
      </c>
      <c r="FX72" s="20"/>
      <c r="FY72" s="20"/>
      <c r="FZ72" s="20"/>
    </row>
    <row r="73" spans="128:182" x14ac:dyDescent="0.3">
      <c r="DX73" s="18"/>
      <c r="DZ73" s="59">
        <v>27</v>
      </c>
      <c r="EA73" s="60" t="s">
        <v>147</v>
      </c>
      <c r="EB73" s="86">
        <f t="shared" si="20"/>
        <v>0</v>
      </c>
      <c r="EC73" s="87">
        <f t="shared" si="20"/>
        <v>0</v>
      </c>
      <c r="ED73" s="86">
        <f t="shared" si="20"/>
        <v>0</v>
      </c>
      <c r="EE73" s="86">
        <f t="shared" si="20"/>
        <v>0</v>
      </c>
      <c r="EF73" s="86">
        <f t="shared" si="20"/>
        <v>0</v>
      </c>
      <c r="EG73" s="86">
        <f t="shared" si="20"/>
        <v>0</v>
      </c>
      <c r="EH73" s="86">
        <f t="shared" si="20"/>
        <v>0</v>
      </c>
      <c r="EI73" s="86">
        <f t="shared" si="20"/>
        <v>0</v>
      </c>
      <c r="EJ73" s="86">
        <f t="shared" si="20"/>
        <v>0</v>
      </c>
      <c r="EK73" s="86">
        <f t="shared" si="21"/>
        <v>0</v>
      </c>
      <c r="EL73" s="86">
        <f t="shared" si="27"/>
        <v>0</v>
      </c>
      <c r="EM73" s="86">
        <f t="shared" si="22"/>
        <v>0</v>
      </c>
      <c r="EN73" s="86">
        <f t="shared" si="22"/>
        <v>0</v>
      </c>
      <c r="EO73" s="86">
        <f t="shared" si="22"/>
        <v>0</v>
      </c>
      <c r="EP73" s="86">
        <f t="shared" si="22"/>
        <v>0</v>
      </c>
      <c r="EQ73" s="86">
        <f t="shared" si="22"/>
        <v>0</v>
      </c>
      <c r="ER73" s="86">
        <f t="shared" si="22"/>
        <v>0</v>
      </c>
      <c r="ES73" s="86">
        <f t="shared" si="22"/>
        <v>0</v>
      </c>
      <c r="ET73" s="86">
        <f t="shared" si="22"/>
        <v>0</v>
      </c>
      <c r="EU73" s="86">
        <f t="shared" si="22"/>
        <v>0</v>
      </c>
      <c r="EV73" s="86">
        <f t="shared" si="23"/>
        <v>0</v>
      </c>
      <c r="EW73" s="86">
        <f t="shared" si="28"/>
        <v>0</v>
      </c>
      <c r="EX73" s="58">
        <f t="shared" si="24"/>
        <v>0</v>
      </c>
      <c r="EY73" s="58">
        <f t="shared" si="25"/>
        <v>0</v>
      </c>
      <c r="EZ73" s="58">
        <f t="shared" si="26"/>
        <v>0</v>
      </c>
      <c r="FX73" s="20"/>
      <c r="FY73" s="20"/>
      <c r="FZ73" s="20"/>
    </row>
    <row r="74" spans="128:182" x14ac:dyDescent="0.3">
      <c r="DX74" s="18"/>
      <c r="DZ74" s="59">
        <v>28</v>
      </c>
      <c r="EA74" s="60" t="s">
        <v>340</v>
      </c>
      <c r="EB74" s="86">
        <f t="shared" si="20"/>
        <v>0</v>
      </c>
      <c r="EC74" s="87">
        <f t="shared" si="20"/>
        <v>0</v>
      </c>
      <c r="ED74" s="86">
        <f t="shared" si="20"/>
        <v>0</v>
      </c>
      <c r="EE74" s="86">
        <f t="shared" ref="EE74:EJ84" si="29">COUNTIFS($CG:$CG,"N",$A:$A,"&gt;="&amp;EE$1,$A:$A,"&lt;"&amp;EF$1,$AB:$AB,$DZ75)+COUNTIFS($CG:$CG,"E",$A:$A,"&gt;="&amp;EE$1,$A:$A,"&lt;"&amp;EF$1,$AB:$AB,$DZ75)</f>
        <v>0</v>
      </c>
      <c r="EF74" s="86">
        <f t="shared" si="29"/>
        <v>0</v>
      </c>
      <c r="EG74" s="86">
        <f t="shared" si="29"/>
        <v>0</v>
      </c>
      <c r="EH74" s="86">
        <f t="shared" si="29"/>
        <v>0</v>
      </c>
      <c r="EI74" s="86">
        <f t="shared" si="29"/>
        <v>0</v>
      </c>
      <c r="EJ74" s="86">
        <f t="shared" si="29"/>
        <v>0</v>
      </c>
      <c r="EK74" s="86">
        <f t="shared" si="21"/>
        <v>0</v>
      </c>
      <c r="EL74" s="86">
        <f t="shared" si="27"/>
        <v>0</v>
      </c>
      <c r="EM74" s="86">
        <f t="shared" si="22"/>
        <v>0</v>
      </c>
      <c r="EN74" s="86">
        <f t="shared" si="22"/>
        <v>0</v>
      </c>
      <c r="EO74" s="86">
        <f t="shared" si="22"/>
        <v>0</v>
      </c>
      <c r="EP74" s="86">
        <f t="shared" ref="EP74:EU84" si="30">COUNTIFS($CG:$CG,"S",$A:$A,"&gt;="&amp;EE$1,$A:$A,"&lt;"&amp;EF$1,$AB:$AB,$DZ75)+COUNTIFS($CG:$CG,"W",$A:$A,"&gt;="&amp;EE$1,$A:$A,"&lt;"&amp;EF$1,$AB:$AB,$DZ75)</f>
        <v>0</v>
      </c>
      <c r="EQ74" s="86">
        <f t="shared" si="30"/>
        <v>0</v>
      </c>
      <c r="ER74" s="86">
        <f t="shared" si="30"/>
        <v>0</v>
      </c>
      <c r="ES74" s="86">
        <f t="shared" si="30"/>
        <v>0</v>
      </c>
      <c r="ET74" s="86">
        <f t="shared" si="30"/>
        <v>0</v>
      </c>
      <c r="EU74" s="86">
        <f t="shared" si="30"/>
        <v>0</v>
      </c>
      <c r="EV74" s="86">
        <f t="shared" si="23"/>
        <v>0</v>
      </c>
      <c r="EW74" s="86">
        <f t="shared" si="28"/>
        <v>0</v>
      </c>
      <c r="EX74" s="58">
        <f t="shared" si="24"/>
        <v>0</v>
      </c>
      <c r="EY74" s="58">
        <f t="shared" si="25"/>
        <v>0</v>
      </c>
      <c r="EZ74" s="58">
        <f t="shared" si="26"/>
        <v>0</v>
      </c>
      <c r="FX74" s="20"/>
      <c r="FY74" s="20"/>
      <c r="FZ74" s="20"/>
    </row>
    <row r="75" spans="128:182" x14ac:dyDescent="0.3">
      <c r="DX75" s="18"/>
      <c r="DZ75" s="59">
        <v>29</v>
      </c>
      <c r="EA75" s="60" t="s">
        <v>146</v>
      </c>
      <c r="EB75" s="86">
        <f t="shared" ref="EB75:ED84" si="31">COUNTIFS($CG:$CG,"N",$A:$A,"&gt;="&amp;EB$1,$A:$A,"&lt;"&amp;EC$1,$AB:$AB,$DZ76)+COUNTIFS($CG:$CG,"E",$A:$A,"&gt;="&amp;EB$1,$A:$A,"&lt;"&amp;EC$1,$AB:$AB,$DZ76)</f>
        <v>1</v>
      </c>
      <c r="EC75" s="87">
        <f t="shared" si="31"/>
        <v>0</v>
      </c>
      <c r="ED75" s="86">
        <f t="shared" si="31"/>
        <v>0</v>
      </c>
      <c r="EE75" s="86">
        <f t="shared" si="29"/>
        <v>0</v>
      </c>
      <c r="EF75" s="86">
        <f t="shared" si="29"/>
        <v>0</v>
      </c>
      <c r="EG75" s="86">
        <f t="shared" si="29"/>
        <v>0</v>
      </c>
      <c r="EH75" s="86">
        <f t="shared" si="29"/>
        <v>0</v>
      </c>
      <c r="EI75" s="86">
        <f t="shared" si="29"/>
        <v>0</v>
      </c>
      <c r="EJ75" s="86">
        <f t="shared" si="29"/>
        <v>0</v>
      </c>
      <c r="EK75" s="86">
        <f t="shared" si="21"/>
        <v>0</v>
      </c>
      <c r="EL75" s="86">
        <f t="shared" si="27"/>
        <v>1</v>
      </c>
      <c r="EM75" s="86">
        <f t="shared" ref="EM75:EO84" si="32">COUNTIFS($CG:$CG,"S",$A:$A,"&gt;="&amp;EB$1,$A:$A,"&lt;"&amp;EC$1,$AB:$AB,$DZ76)+COUNTIFS($CG:$CG,"W",$A:$A,"&gt;="&amp;EB$1,$A:$A,"&lt;"&amp;EC$1,$AB:$AB,$DZ76)</f>
        <v>1</v>
      </c>
      <c r="EN75" s="86">
        <f t="shared" si="32"/>
        <v>0</v>
      </c>
      <c r="EO75" s="86">
        <f t="shared" si="32"/>
        <v>0</v>
      </c>
      <c r="EP75" s="86">
        <f t="shared" si="30"/>
        <v>0</v>
      </c>
      <c r="EQ75" s="86">
        <f t="shared" si="30"/>
        <v>0</v>
      </c>
      <c r="ER75" s="86">
        <f t="shared" si="30"/>
        <v>0</v>
      </c>
      <c r="ES75" s="86">
        <f t="shared" si="30"/>
        <v>0</v>
      </c>
      <c r="ET75" s="86">
        <f t="shared" si="30"/>
        <v>0</v>
      </c>
      <c r="EU75" s="86">
        <f t="shared" si="30"/>
        <v>0</v>
      </c>
      <c r="EV75" s="86">
        <f t="shared" si="23"/>
        <v>0</v>
      </c>
      <c r="EW75" s="86">
        <f t="shared" si="28"/>
        <v>1</v>
      </c>
      <c r="EX75" s="58">
        <f t="shared" si="24"/>
        <v>0.1</v>
      </c>
      <c r="EY75" s="58">
        <f t="shared" si="25"/>
        <v>0.14285714285714285</v>
      </c>
      <c r="EZ75" s="58">
        <f t="shared" si="26"/>
        <v>0.11764705882352941</v>
      </c>
      <c r="FX75" s="20"/>
      <c r="FY75" s="20"/>
      <c r="FZ75" s="20"/>
    </row>
    <row r="76" spans="128:182" x14ac:dyDescent="0.3">
      <c r="DX76" s="18"/>
      <c r="DZ76" s="59">
        <v>30</v>
      </c>
      <c r="EA76" s="60" t="s">
        <v>138</v>
      </c>
      <c r="EB76" s="86">
        <f t="shared" si="31"/>
        <v>0</v>
      </c>
      <c r="EC76" s="87">
        <f t="shared" si="31"/>
        <v>0</v>
      </c>
      <c r="ED76" s="86">
        <f t="shared" si="31"/>
        <v>0</v>
      </c>
      <c r="EE76" s="86">
        <f t="shared" si="29"/>
        <v>0</v>
      </c>
      <c r="EF76" s="86">
        <f t="shared" si="29"/>
        <v>0</v>
      </c>
      <c r="EG76" s="86">
        <f t="shared" si="29"/>
        <v>0</v>
      </c>
      <c r="EH76" s="86">
        <f t="shared" si="29"/>
        <v>0</v>
      </c>
      <c r="EI76" s="86">
        <f t="shared" si="29"/>
        <v>0</v>
      </c>
      <c r="EJ76" s="86">
        <f t="shared" si="29"/>
        <v>0</v>
      </c>
      <c r="EK76" s="86">
        <f t="shared" si="21"/>
        <v>0</v>
      </c>
      <c r="EL76" s="86">
        <f t="shared" si="27"/>
        <v>0</v>
      </c>
      <c r="EM76" s="86">
        <f t="shared" si="32"/>
        <v>0</v>
      </c>
      <c r="EN76" s="86">
        <f t="shared" si="32"/>
        <v>0</v>
      </c>
      <c r="EO76" s="86">
        <f t="shared" si="32"/>
        <v>0</v>
      </c>
      <c r="EP76" s="86">
        <f t="shared" si="30"/>
        <v>0</v>
      </c>
      <c r="EQ76" s="86">
        <f t="shared" si="30"/>
        <v>0</v>
      </c>
      <c r="ER76" s="86">
        <f t="shared" si="30"/>
        <v>0</v>
      </c>
      <c r="ES76" s="86">
        <f t="shared" si="30"/>
        <v>0</v>
      </c>
      <c r="ET76" s="86">
        <f t="shared" si="30"/>
        <v>0</v>
      </c>
      <c r="EU76" s="86">
        <f t="shared" si="30"/>
        <v>0</v>
      </c>
      <c r="EV76" s="86">
        <f t="shared" si="23"/>
        <v>0</v>
      </c>
      <c r="EW76" s="86">
        <f t="shared" si="28"/>
        <v>0</v>
      </c>
      <c r="EX76" s="58">
        <f t="shared" si="24"/>
        <v>0</v>
      </c>
      <c r="EY76" s="58">
        <f t="shared" si="25"/>
        <v>0</v>
      </c>
      <c r="EZ76" s="58">
        <f t="shared" si="26"/>
        <v>0</v>
      </c>
      <c r="FX76" s="20"/>
      <c r="FY76" s="20"/>
      <c r="FZ76" s="20"/>
    </row>
    <row r="77" spans="128:182" x14ac:dyDescent="0.3">
      <c r="DX77" s="18"/>
      <c r="DZ77" s="59">
        <v>31</v>
      </c>
      <c r="EA77" s="60" t="s">
        <v>341</v>
      </c>
      <c r="EB77" s="86">
        <f t="shared" si="31"/>
        <v>1</v>
      </c>
      <c r="EC77" s="87">
        <f t="shared" si="31"/>
        <v>0</v>
      </c>
      <c r="ED77" s="86">
        <f t="shared" si="31"/>
        <v>0</v>
      </c>
      <c r="EE77" s="86">
        <f t="shared" si="29"/>
        <v>0</v>
      </c>
      <c r="EF77" s="86">
        <f t="shared" si="29"/>
        <v>0</v>
      </c>
      <c r="EG77" s="86">
        <f t="shared" si="29"/>
        <v>0</v>
      </c>
      <c r="EH77" s="86">
        <f t="shared" si="29"/>
        <v>0</v>
      </c>
      <c r="EI77" s="86">
        <f t="shared" si="29"/>
        <v>0</v>
      </c>
      <c r="EJ77" s="86">
        <f t="shared" si="29"/>
        <v>0</v>
      </c>
      <c r="EK77" s="86">
        <f t="shared" si="21"/>
        <v>0</v>
      </c>
      <c r="EL77" s="86">
        <f t="shared" si="27"/>
        <v>1</v>
      </c>
      <c r="EM77" s="86">
        <f t="shared" si="32"/>
        <v>1</v>
      </c>
      <c r="EN77" s="86">
        <f t="shared" si="32"/>
        <v>0</v>
      </c>
      <c r="EO77" s="86">
        <f t="shared" si="32"/>
        <v>0</v>
      </c>
      <c r="EP77" s="86">
        <f t="shared" si="30"/>
        <v>0</v>
      </c>
      <c r="EQ77" s="86">
        <f t="shared" si="30"/>
        <v>0</v>
      </c>
      <c r="ER77" s="86">
        <f t="shared" si="30"/>
        <v>0</v>
      </c>
      <c r="ES77" s="86">
        <f t="shared" si="30"/>
        <v>0</v>
      </c>
      <c r="ET77" s="86">
        <f t="shared" si="30"/>
        <v>0</v>
      </c>
      <c r="EU77" s="86">
        <f t="shared" si="30"/>
        <v>0</v>
      </c>
      <c r="EV77" s="86">
        <f t="shared" si="23"/>
        <v>0</v>
      </c>
      <c r="EW77" s="86">
        <f t="shared" si="28"/>
        <v>1</v>
      </c>
      <c r="EX77" s="58">
        <f t="shared" si="24"/>
        <v>0.1</v>
      </c>
      <c r="EY77" s="58">
        <f t="shared" si="25"/>
        <v>0.14285714285714285</v>
      </c>
      <c r="EZ77" s="58">
        <f t="shared" si="26"/>
        <v>0.11764705882352941</v>
      </c>
      <c r="FX77" s="20"/>
      <c r="FY77" s="20"/>
      <c r="FZ77" s="20"/>
    </row>
    <row r="78" spans="128:182" x14ac:dyDescent="0.3">
      <c r="DX78" s="18"/>
      <c r="DZ78" s="59">
        <v>32</v>
      </c>
      <c r="EA78" s="60" t="s">
        <v>342</v>
      </c>
      <c r="EB78" s="86">
        <f t="shared" si="31"/>
        <v>1</v>
      </c>
      <c r="EC78" s="87">
        <f t="shared" si="31"/>
        <v>0</v>
      </c>
      <c r="ED78" s="86">
        <f t="shared" si="31"/>
        <v>0</v>
      </c>
      <c r="EE78" s="86">
        <f t="shared" si="29"/>
        <v>0</v>
      </c>
      <c r="EF78" s="86">
        <f t="shared" si="29"/>
        <v>0</v>
      </c>
      <c r="EG78" s="86">
        <f t="shared" si="29"/>
        <v>0</v>
      </c>
      <c r="EH78" s="86">
        <f t="shared" si="29"/>
        <v>0</v>
      </c>
      <c r="EI78" s="86">
        <f t="shared" si="29"/>
        <v>0</v>
      </c>
      <c r="EJ78" s="86">
        <f t="shared" si="29"/>
        <v>0</v>
      </c>
      <c r="EK78" s="86">
        <f t="shared" si="21"/>
        <v>0</v>
      </c>
      <c r="EL78" s="86">
        <f t="shared" si="27"/>
        <v>1</v>
      </c>
      <c r="EM78" s="86">
        <f t="shared" si="32"/>
        <v>1</v>
      </c>
      <c r="EN78" s="86">
        <f t="shared" si="32"/>
        <v>0</v>
      </c>
      <c r="EO78" s="86">
        <f t="shared" si="32"/>
        <v>0</v>
      </c>
      <c r="EP78" s="86">
        <f t="shared" si="30"/>
        <v>0</v>
      </c>
      <c r="EQ78" s="86">
        <f t="shared" si="30"/>
        <v>0</v>
      </c>
      <c r="ER78" s="86">
        <f t="shared" si="30"/>
        <v>0</v>
      </c>
      <c r="ES78" s="86">
        <f t="shared" si="30"/>
        <v>0</v>
      </c>
      <c r="ET78" s="86">
        <f t="shared" si="30"/>
        <v>0</v>
      </c>
      <c r="EU78" s="86">
        <f t="shared" si="30"/>
        <v>0</v>
      </c>
      <c r="EV78" s="86">
        <f t="shared" si="23"/>
        <v>0</v>
      </c>
      <c r="EW78" s="86">
        <f t="shared" si="28"/>
        <v>1</v>
      </c>
      <c r="EX78" s="58">
        <f t="shared" si="24"/>
        <v>0.1</v>
      </c>
      <c r="EY78" s="58">
        <f t="shared" si="25"/>
        <v>0.14285714285714285</v>
      </c>
      <c r="EZ78" s="58">
        <f t="shared" si="26"/>
        <v>0.11764705882352941</v>
      </c>
      <c r="FX78" s="20"/>
      <c r="FY78" s="20"/>
      <c r="FZ78" s="20"/>
    </row>
    <row r="79" spans="128:182" x14ac:dyDescent="0.3">
      <c r="DX79" s="18"/>
      <c r="DZ79" s="59">
        <v>33</v>
      </c>
      <c r="EA79" s="60" t="s">
        <v>142</v>
      </c>
      <c r="EB79" s="86">
        <f t="shared" si="31"/>
        <v>0</v>
      </c>
      <c r="EC79" s="87">
        <f t="shared" si="31"/>
        <v>0</v>
      </c>
      <c r="ED79" s="86">
        <f t="shared" si="31"/>
        <v>0</v>
      </c>
      <c r="EE79" s="86">
        <f t="shared" si="29"/>
        <v>0</v>
      </c>
      <c r="EF79" s="86">
        <f t="shared" si="29"/>
        <v>0</v>
      </c>
      <c r="EG79" s="86">
        <f t="shared" si="29"/>
        <v>0</v>
      </c>
      <c r="EH79" s="86">
        <f t="shared" si="29"/>
        <v>0</v>
      </c>
      <c r="EI79" s="86">
        <f t="shared" si="29"/>
        <v>0</v>
      </c>
      <c r="EJ79" s="86">
        <f t="shared" si="29"/>
        <v>0</v>
      </c>
      <c r="EK79" s="86">
        <f t="shared" si="21"/>
        <v>0</v>
      </c>
      <c r="EL79" s="86">
        <f t="shared" si="27"/>
        <v>0</v>
      </c>
      <c r="EM79" s="86">
        <f t="shared" si="32"/>
        <v>0</v>
      </c>
      <c r="EN79" s="86">
        <f t="shared" si="32"/>
        <v>0</v>
      </c>
      <c r="EO79" s="86">
        <f t="shared" si="32"/>
        <v>0</v>
      </c>
      <c r="EP79" s="86">
        <f t="shared" si="30"/>
        <v>0</v>
      </c>
      <c r="EQ79" s="86">
        <f t="shared" si="30"/>
        <v>0</v>
      </c>
      <c r="ER79" s="86">
        <f t="shared" si="30"/>
        <v>0</v>
      </c>
      <c r="ES79" s="86">
        <f t="shared" si="30"/>
        <v>0</v>
      </c>
      <c r="ET79" s="86">
        <f t="shared" si="30"/>
        <v>0</v>
      </c>
      <c r="EU79" s="86">
        <f t="shared" si="30"/>
        <v>0</v>
      </c>
      <c r="EV79" s="86">
        <f t="shared" si="23"/>
        <v>0</v>
      </c>
      <c r="EW79" s="86">
        <f t="shared" si="28"/>
        <v>0</v>
      </c>
      <c r="EX79" s="58">
        <f t="shared" si="24"/>
        <v>0</v>
      </c>
      <c r="EY79" s="58">
        <f t="shared" si="25"/>
        <v>0</v>
      </c>
      <c r="EZ79" s="58">
        <f t="shared" si="26"/>
        <v>0</v>
      </c>
      <c r="FX79" s="20"/>
      <c r="FY79" s="20"/>
      <c r="FZ79" s="20"/>
    </row>
    <row r="80" spans="128:182" x14ac:dyDescent="0.3">
      <c r="DX80" s="18"/>
      <c r="DZ80" s="59">
        <v>34</v>
      </c>
      <c r="EA80" s="60" t="s">
        <v>343</v>
      </c>
      <c r="EB80" s="86">
        <f t="shared" si="31"/>
        <v>0</v>
      </c>
      <c r="EC80" s="87">
        <f t="shared" si="31"/>
        <v>0</v>
      </c>
      <c r="ED80" s="86">
        <f t="shared" si="31"/>
        <v>0</v>
      </c>
      <c r="EE80" s="86">
        <f t="shared" si="29"/>
        <v>0</v>
      </c>
      <c r="EF80" s="86">
        <f t="shared" si="29"/>
        <v>0</v>
      </c>
      <c r="EG80" s="86">
        <f t="shared" si="29"/>
        <v>0</v>
      </c>
      <c r="EH80" s="86">
        <f t="shared" si="29"/>
        <v>0</v>
      </c>
      <c r="EI80" s="86">
        <f t="shared" si="29"/>
        <v>0</v>
      </c>
      <c r="EJ80" s="86">
        <f t="shared" si="29"/>
        <v>0</v>
      </c>
      <c r="EK80" s="86">
        <f t="shared" si="21"/>
        <v>0</v>
      </c>
      <c r="EL80" s="86">
        <f t="shared" si="27"/>
        <v>0</v>
      </c>
      <c r="EM80" s="86">
        <f t="shared" si="32"/>
        <v>0</v>
      </c>
      <c r="EN80" s="86">
        <f t="shared" si="32"/>
        <v>0</v>
      </c>
      <c r="EO80" s="86">
        <f t="shared" si="32"/>
        <v>0</v>
      </c>
      <c r="EP80" s="86">
        <f t="shared" si="30"/>
        <v>0</v>
      </c>
      <c r="EQ80" s="86">
        <f t="shared" si="30"/>
        <v>0</v>
      </c>
      <c r="ER80" s="86">
        <f t="shared" si="30"/>
        <v>0</v>
      </c>
      <c r="ES80" s="86">
        <f t="shared" si="30"/>
        <v>0</v>
      </c>
      <c r="ET80" s="86">
        <f t="shared" si="30"/>
        <v>0</v>
      </c>
      <c r="EU80" s="86">
        <f t="shared" si="30"/>
        <v>0</v>
      </c>
      <c r="EV80" s="86">
        <f t="shared" si="23"/>
        <v>0</v>
      </c>
      <c r="EW80" s="86">
        <f t="shared" si="28"/>
        <v>0</v>
      </c>
      <c r="EX80" s="58">
        <f t="shared" si="24"/>
        <v>0</v>
      </c>
      <c r="EY80" s="58">
        <f t="shared" si="25"/>
        <v>0</v>
      </c>
      <c r="EZ80" s="58">
        <f t="shared" si="26"/>
        <v>0</v>
      </c>
      <c r="FX80" s="20"/>
      <c r="FY80" s="20"/>
      <c r="FZ80" s="20"/>
    </row>
    <row r="81" spans="128:182" x14ac:dyDescent="0.3">
      <c r="DX81" s="18"/>
      <c r="DZ81" s="59">
        <v>35</v>
      </c>
      <c r="EA81" s="60" t="s">
        <v>344</v>
      </c>
      <c r="EB81" s="86">
        <f t="shared" si="31"/>
        <v>0</v>
      </c>
      <c r="EC81" s="87">
        <f t="shared" si="31"/>
        <v>0</v>
      </c>
      <c r="ED81" s="86">
        <f t="shared" si="31"/>
        <v>0</v>
      </c>
      <c r="EE81" s="86">
        <f t="shared" si="29"/>
        <v>0</v>
      </c>
      <c r="EF81" s="86">
        <f t="shared" si="29"/>
        <v>0</v>
      </c>
      <c r="EG81" s="86">
        <f t="shared" si="29"/>
        <v>0</v>
      </c>
      <c r="EH81" s="86">
        <f t="shared" si="29"/>
        <v>0</v>
      </c>
      <c r="EI81" s="86">
        <f t="shared" si="29"/>
        <v>0</v>
      </c>
      <c r="EJ81" s="86">
        <f t="shared" si="29"/>
        <v>0</v>
      </c>
      <c r="EK81" s="86">
        <f t="shared" si="21"/>
        <v>0</v>
      </c>
      <c r="EL81" s="86">
        <f t="shared" si="27"/>
        <v>0</v>
      </c>
      <c r="EM81" s="86">
        <f t="shared" si="32"/>
        <v>0</v>
      </c>
      <c r="EN81" s="86">
        <f t="shared" si="32"/>
        <v>0</v>
      </c>
      <c r="EO81" s="86">
        <f t="shared" si="32"/>
        <v>0</v>
      </c>
      <c r="EP81" s="86">
        <f t="shared" si="30"/>
        <v>0</v>
      </c>
      <c r="EQ81" s="86">
        <f t="shared" si="30"/>
        <v>0</v>
      </c>
      <c r="ER81" s="86">
        <f t="shared" si="30"/>
        <v>0</v>
      </c>
      <c r="ES81" s="86">
        <f t="shared" si="30"/>
        <v>0</v>
      </c>
      <c r="ET81" s="86">
        <f t="shared" si="30"/>
        <v>0</v>
      </c>
      <c r="EU81" s="86">
        <f t="shared" si="30"/>
        <v>0</v>
      </c>
      <c r="EV81" s="86">
        <f t="shared" si="23"/>
        <v>0</v>
      </c>
      <c r="EW81" s="86">
        <f t="shared" si="28"/>
        <v>0</v>
      </c>
      <c r="EX81" s="58">
        <f t="shared" si="24"/>
        <v>0</v>
      </c>
      <c r="EY81" s="58">
        <f t="shared" si="25"/>
        <v>0</v>
      </c>
      <c r="EZ81" s="58">
        <f t="shared" si="26"/>
        <v>0</v>
      </c>
      <c r="FX81" s="20"/>
      <c r="FY81" s="20"/>
      <c r="FZ81" s="20"/>
    </row>
    <row r="82" spans="128:182" x14ac:dyDescent="0.3">
      <c r="DX82" s="18"/>
      <c r="DZ82" s="59">
        <v>36</v>
      </c>
      <c r="EA82" s="60" t="s">
        <v>156</v>
      </c>
      <c r="EB82" s="86">
        <f t="shared" si="31"/>
        <v>0</v>
      </c>
      <c r="EC82" s="87">
        <f t="shared" si="31"/>
        <v>0</v>
      </c>
      <c r="ED82" s="86">
        <f t="shared" si="31"/>
        <v>0</v>
      </c>
      <c r="EE82" s="86">
        <f t="shared" si="29"/>
        <v>0</v>
      </c>
      <c r="EF82" s="86">
        <f t="shared" si="29"/>
        <v>0</v>
      </c>
      <c r="EG82" s="86">
        <f t="shared" si="29"/>
        <v>0</v>
      </c>
      <c r="EH82" s="86">
        <f t="shared" si="29"/>
        <v>0</v>
      </c>
      <c r="EI82" s="86">
        <f t="shared" si="29"/>
        <v>0</v>
      </c>
      <c r="EJ82" s="86">
        <f t="shared" si="29"/>
        <v>0</v>
      </c>
      <c r="EK82" s="86">
        <f t="shared" si="21"/>
        <v>0</v>
      </c>
      <c r="EL82" s="86">
        <f t="shared" si="27"/>
        <v>0</v>
      </c>
      <c r="EM82" s="86">
        <f t="shared" si="32"/>
        <v>0</v>
      </c>
      <c r="EN82" s="86">
        <f t="shared" si="32"/>
        <v>0</v>
      </c>
      <c r="EO82" s="86">
        <f t="shared" si="32"/>
        <v>0</v>
      </c>
      <c r="EP82" s="86">
        <f t="shared" si="30"/>
        <v>0</v>
      </c>
      <c r="EQ82" s="86">
        <f t="shared" si="30"/>
        <v>0</v>
      </c>
      <c r="ER82" s="86">
        <f t="shared" si="30"/>
        <v>0</v>
      </c>
      <c r="ES82" s="86">
        <f t="shared" si="30"/>
        <v>0</v>
      </c>
      <c r="ET82" s="86">
        <f t="shared" si="30"/>
        <v>0</v>
      </c>
      <c r="EU82" s="86">
        <f t="shared" si="30"/>
        <v>0</v>
      </c>
      <c r="EV82" s="86">
        <f t="shared" si="23"/>
        <v>0</v>
      </c>
      <c r="EW82" s="86">
        <f t="shared" si="28"/>
        <v>0</v>
      </c>
      <c r="EX82" s="58">
        <f t="shared" si="24"/>
        <v>0</v>
      </c>
      <c r="EY82" s="58">
        <f t="shared" si="25"/>
        <v>0</v>
      </c>
      <c r="EZ82" s="58">
        <f t="shared" si="26"/>
        <v>0</v>
      </c>
      <c r="FX82" s="20"/>
      <c r="FY82" s="20"/>
      <c r="FZ82" s="20"/>
    </row>
    <row r="83" spans="128:182" x14ac:dyDescent="0.3">
      <c r="DX83" s="18"/>
      <c r="DZ83" s="59">
        <v>37</v>
      </c>
      <c r="EA83" s="60" t="s">
        <v>345</v>
      </c>
      <c r="EB83" s="86">
        <f t="shared" si="31"/>
        <v>0</v>
      </c>
      <c r="EC83" s="87">
        <f t="shared" si="31"/>
        <v>0</v>
      </c>
      <c r="ED83" s="86">
        <f t="shared" si="31"/>
        <v>0</v>
      </c>
      <c r="EE83" s="86">
        <f t="shared" si="29"/>
        <v>0</v>
      </c>
      <c r="EF83" s="86">
        <f t="shared" si="29"/>
        <v>0</v>
      </c>
      <c r="EG83" s="86">
        <f t="shared" si="29"/>
        <v>0</v>
      </c>
      <c r="EH83" s="86">
        <f t="shared" si="29"/>
        <v>0</v>
      </c>
      <c r="EI83" s="86">
        <f t="shared" si="29"/>
        <v>0</v>
      </c>
      <c r="EJ83" s="86">
        <f t="shared" si="29"/>
        <v>0</v>
      </c>
      <c r="EK83" s="86">
        <f t="shared" si="21"/>
        <v>0</v>
      </c>
      <c r="EL83" s="86">
        <f t="shared" si="27"/>
        <v>0</v>
      </c>
      <c r="EM83" s="86">
        <f t="shared" si="32"/>
        <v>0</v>
      </c>
      <c r="EN83" s="86">
        <f t="shared" si="32"/>
        <v>0</v>
      </c>
      <c r="EO83" s="86">
        <f t="shared" si="32"/>
        <v>0</v>
      </c>
      <c r="EP83" s="86">
        <f t="shared" si="30"/>
        <v>0</v>
      </c>
      <c r="EQ83" s="86">
        <f t="shared" si="30"/>
        <v>0</v>
      </c>
      <c r="ER83" s="86">
        <f t="shared" si="30"/>
        <v>0</v>
      </c>
      <c r="ES83" s="86">
        <f t="shared" si="30"/>
        <v>0</v>
      </c>
      <c r="ET83" s="86">
        <f t="shared" si="30"/>
        <v>0</v>
      </c>
      <c r="EU83" s="86">
        <f t="shared" si="30"/>
        <v>0</v>
      </c>
      <c r="EV83" s="86">
        <f t="shared" si="23"/>
        <v>0</v>
      </c>
      <c r="EW83" s="86">
        <f t="shared" si="28"/>
        <v>0</v>
      </c>
      <c r="EX83" s="58">
        <f t="shared" si="24"/>
        <v>0</v>
      </c>
      <c r="EY83" s="58">
        <f t="shared" si="25"/>
        <v>0</v>
      </c>
      <c r="EZ83" s="58">
        <f t="shared" si="26"/>
        <v>0</v>
      </c>
      <c r="FX83" s="20"/>
      <c r="FY83" s="20"/>
      <c r="FZ83" s="20"/>
    </row>
    <row r="84" spans="128:182" ht="15" thickBot="1" x14ac:dyDescent="0.35">
      <c r="DX84" s="18"/>
      <c r="DZ84" s="59">
        <v>38</v>
      </c>
      <c r="EA84" s="65" t="s">
        <v>346</v>
      </c>
      <c r="EB84" s="86">
        <f t="shared" si="31"/>
        <v>0</v>
      </c>
      <c r="EC84" s="87">
        <f t="shared" si="31"/>
        <v>0</v>
      </c>
      <c r="ED84" s="86">
        <f t="shared" si="31"/>
        <v>0</v>
      </c>
      <c r="EE84" s="86">
        <f t="shared" si="29"/>
        <v>0</v>
      </c>
      <c r="EF84" s="86">
        <f t="shared" si="29"/>
        <v>0</v>
      </c>
      <c r="EG84" s="86">
        <f t="shared" si="29"/>
        <v>0</v>
      </c>
      <c r="EH84" s="86">
        <f t="shared" si="29"/>
        <v>0</v>
      </c>
      <c r="EI84" s="86">
        <f t="shared" si="29"/>
        <v>0</v>
      </c>
      <c r="EJ84" s="86">
        <f t="shared" si="29"/>
        <v>0</v>
      </c>
      <c r="EK84" s="86">
        <f t="shared" si="21"/>
        <v>0</v>
      </c>
      <c r="EL84" s="86">
        <f t="shared" si="27"/>
        <v>0</v>
      </c>
      <c r="EM84" s="86">
        <f t="shared" si="32"/>
        <v>0</v>
      </c>
      <c r="EN84" s="86">
        <f t="shared" si="32"/>
        <v>0</v>
      </c>
      <c r="EO84" s="86">
        <f t="shared" si="32"/>
        <v>0</v>
      </c>
      <c r="EP84" s="86">
        <f t="shared" si="30"/>
        <v>0</v>
      </c>
      <c r="EQ84" s="86">
        <f t="shared" si="30"/>
        <v>0</v>
      </c>
      <c r="ER84" s="86">
        <f t="shared" si="30"/>
        <v>0</v>
      </c>
      <c r="ES84" s="86">
        <f t="shared" si="30"/>
        <v>0</v>
      </c>
      <c r="ET84" s="86">
        <f t="shared" si="30"/>
        <v>0</v>
      </c>
      <c r="EU84" s="86">
        <f t="shared" si="30"/>
        <v>0</v>
      </c>
      <c r="EV84" s="86">
        <f t="shared" si="23"/>
        <v>0</v>
      </c>
      <c r="EW84" s="90">
        <f t="shared" si="28"/>
        <v>0</v>
      </c>
      <c r="EX84" s="58">
        <f t="shared" si="24"/>
        <v>0</v>
      </c>
      <c r="EY84" s="58">
        <f t="shared" si="25"/>
        <v>0</v>
      </c>
      <c r="EZ84" s="58">
        <f t="shared" si="26"/>
        <v>0</v>
      </c>
      <c r="FX84" s="20"/>
      <c r="FY84" s="20"/>
      <c r="FZ84" s="20"/>
    </row>
    <row r="85" spans="128:182" ht="15" thickBot="1" x14ac:dyDescent="0.35">
      <c r="DX85" s="18"/>
      <c r="DZ85" s="59">
        <v>39</v>
      </c>
      <c r="EA85" s="71" t="s">
        <v>297</v>
      </c>
      <c r="EB85" s="72">
        <f>SUM(EB46:EB84)</f>
        <v>10</v>
      </c>
      <c r="EC85" s="91">
        <f t="shared" ref="EC85:EV85" si="33">SUM(EC46:EC84)</f>
        <v>0</v>
      </c>
      <c r="ED85" s="72">
        <f t="shared" si="33"/>
        <v>0</v>
      </c>
      <c r="EE85" s="75">
        <f t="shared" si="33"/>
        <v>0</v>
      </c>
      <c r="EF85" s="72">
        <f t="shared" si="33"/>
        <v>0</v>
      </c>
      <c r="EG85" s="75">
        <f t="shared" si="33"/>
        <v>0</v>
      </c>
      <c r="EH85" s="72">
        <f t="shared" si="33"/>
        <v>0</v>
      </c>
      <c r="EI85" s="75">
        <f t="shared" si="33"/>
        <v>0</v>
      </c>
      <c r="EJ85" s="72">
        <f t="shared" si="33"/>
        <v>0</v>
      </c>
      <c r="EK85" s="75">
        <f t="shared" si="33"/>
        <v>0</v>
      </c>
      <c r="EL85" s="72">
        <f t="shared" si="33"/>
        <v>10</v>
      </c>
      <c r="EM85" s="75">
        <f t="shared" si="33"/>
        <v>7</v>
      </c>
      <c r="EN85" s="72">
        <f t="shared" si="33"/>
        <v>0</v>
      </c>
      <c r="EO85" s="75">
        <f t="shared" si="33"/>
        <v>0</v>
      </c>
      <c r="EP85" s="72">
        <f t="shared" si="33"/>
        <v>0</v>
      </c>
      <c r="EQ85" s="75">
        <f t="shared" si="33"/>
        <v>0</v>
      </c>
      <c r="ER85" s="72">
        <f t="shared" si="33"/>
        <v>0</v>
      </c>
      <c r="ES85" s="72">
        <f t="shared" si="33"/>
        <v>0</v>
      </c>
      <c r="ET85" s="72">
        <f t="shared" si="33"/>
        <v>0</v>
      </c>
      <c r="EU85" s="75">
        <f t="shared" si="33"/>
        <v>0</v>
      </c>
      <c r="EV85" s="72">
        <f t="shared" si="33"/>
        <v>0</v>
      </c>
      <c r="EW85" s="72">
        <f t="shared" si="28"/>
        <v>7</v>
      </c>
      <c r="EX85" s="58">
        <f>SUM(EX46:EX84)</f>
        <v>0.99999999999999989</v>
      </c>
      <c r="EY85" s="58">
        <f>SUM(EY46:EY84)</f>
        <v>0.99999999999999978</v>
      </c>
      <c r="EZ85" s="58">
        <f t="shared" si="26"/>
        <v>1</v>
      </c>
      <c r="FX85" s="20"/>
      <c r="FY85" s="20"/>
      <c r="FZ85" s="20"/>
    </row>
    <row r="86" spans="128:182" ht="15" thickBot="1" x14ac:dyDescent="0.35">
      <c r="EA86" s="76" t="s">
        <v>297</v>
      </c>
      <c r="EB86" s="267">
        <f>SUM(EL85,EW85)</f>
        <v>17</v>
      </c>
      <c r="EC86" s="268"/>
      <c r="ED86" s="268"/>
      <c r="EE86" s="268"/>
      <c r="EF86" s="268"/>
      <c r="EG86" s="268"/>
      <c r="EH86" s="268"/>
      <c r="EI86" s="268"/>
      <c r="EJ86" s="268"/>
      <c r="EK86" s="268"/>
      <c r="EL86" s="268"/>
      <c r="EM86" s="268"/>
      <c r="EN86" s="268"/>
      <c r="EO86" s="268"/>
      <c r="EP86" s="268"/>
      <c r="EQ86" s="268"/>
      <c r="ER86" s="268"/>
      <c r="ES86" s="268"/>
      <c r="ET86" s="268"/>
      <c r="EU86" s="268"/>
      <c r="EV86" s="268"/>
      <c r="EW86" s="269"/>
      <c r="EX86" s="92"/>
      <c r="FX86" s="20"/>
      <c r="FY86" s="20"/>
      <c r="FZ86" s="20"/>
    </row>
    <row r="87" spans="128:182" x14ac:dyDescent="0.3">
      <c r="FX87" s="20"/>
      <c r="FY87" s="20"/>
      <c r="FZ87" s="20"/>
    </row>
    <row r="88" spans="128:182" x14ac:dyDescent="0.3">
      <c r="FX88" s="20"/>
      <c r="FY88" s="20"/>
      <c r="FZ88" s="20"/>
    </row>
    <row r="89" spans="128:182" x14ac:dyDescent="0.3">
      <c r="FX89" s="20"/>
      <c r="FY89" s="20"/>
      <c r="FZ89" s="20"/>
    </row>
    <row r="90" spans="128:182" x14ac:dyDescent="0.3">
      <c r="FX90" s="20"/>
      <c r="FY90" s="20"/>
      <c r="FZ90" s="20"/>
    </row>
    <row r="91" spans="128:182" x14ac:dyDescent="0.3">
      <c r="FX91" s="20"/>
      <c r="FY91" s="20"/>
      <c r="FZ91" s="20"/>
    </row>
    <row r="92" spans="128:182" ht="15" thickBot="1" x14ac:dyDescent="0.35">
      <c r="DX92" s="18"/>
      <c r="FX92" s="20"/>
      <c r="FY92" s="20"/>
      <c r="FZ92" s="20"/>
    </row>
    <row r="93" spans="128:182" ht="15" thickBot="1" x14ac:dyDescent="0.35">
      <c r="DX93" s="18"/>
      <c r="EA93" s="254" t="s">
        <v>120</v>
      </c>
      <c r="EB93" s="256" t="s">
        <v>306</v>
      </c>
      <c r="EC93" s="257"/>
      <c r="ED93" s="257"/>
      <c r="EE93" s="257"/>
      <c r="EF93" s="257"/>
      <c r="EG93" s="257"/>
      <c r="EH93" s="257"/>
      <c r="EI93" s="257"/>
      <c r="EJ93" s="257"/>
      <c r="EK93" s="257"/>
      <c r="EL93" s="258"/>
      <c r="EM93" s="256" t="s">
        <v>307</v>
      </c>
      <c r="EN93" s="257"/>
      <c r="EO93" s="257"/>
      <c r="EP93" s="257"/>
      <c r="EQ93" s="257"/>
      <c r="ER93" s="257"/>
      <c r="ES93" s="257"/>
      <c r="ET93" s="257"/>
      <c r="EU93" s="257"/>
      <c r="EV93" s="257"/>
      <c r="EW93" s="258"/>
      <c r="EX93" s="263" t="s">
        <v>295</v>
      </c>
      <c r="EY93" s="263"/>
      <c r="EZ93" s="263"/>
      <c r="FX93" s="20"/>
      <c r="FY93" s="20"/>
      <c r="FZ93" s="20"/>
    </row>
    <row r="94" spans="128:182" ht="15" thickBot="1" x14ac:dyDescent="0.35">
      <c r="DX94" s="18"/>
      <c r="EA94" s="255"/>
      <c r="EB94" s="22" t="str">
        <f t="shared" ref="EB94:EK94" si="34">EB4</f>
        <v>15-15.1</v>
      </c>
      <c r="EC94" s="93" t="str">
        <f t="shared" si="34"/>
        <v>15.1-15.2</v>
      </c>
      <c r="ED94" s="22" t="str">
        <f t="shared" si="34"/>
        <v>15.2-15.3</v>
      </c>
      <c r="EE94" s="22" t="str">
        <f t="shared" si="34"/>
        <v>15.3-15.4</v>
      </c>
      <c r="EF94" s="22" t="str">
        <f t="shared" si="34"/>
        <v>15.4-15.5</v>
      </c>
      <c r="EG94" s="22" t="str">
        <f t="shared" si="34"/>
        <v>15.5-15.6</v>
      </c>
      <c r="EH94" s="22" t="str">
        <f t="shared" si="34"/>
        <v>15.6-15.7</v>
      </c>
      <c r="EI94" s="22" t="str">
        <f t="shared" si="34"/>
        <v>15.7-15.8</v>
      </c>
      <c r="EJ94" s="22" t="str">
        <f t="shared" si="34"/>
        <v>15.8-15.9</v>
      </c>
      <c r="EK94" s="94" t="str">
        <f t="shared" si="34"/>
        <v>15.9-16</v>
      </c>
      <c r="EL94" s="95" t="s">
        <v>297</v>
      </c>
      <c r="EM94" s="46" t="str">
        <f t="shared" ref="EM94:EV94" si="35">EB$4</f>
        <v>15-15.1</v>
      </c>
      <c r="EN94" s="46" t="str">
        <f t="shared" si="35"/>
        <v>15.1-15.2</v>
      </c>
      <c r="EO94" s="48" t="str">
        <f t="shared" si="35"/>
        <v>15.2-15.3</v>
      </c>
      <c r="EP94" s="48" t="str">
        <f t="shared" si="35"/>
        <v>15.3-15.4</v>
      </c>
      <c r="EQ94" s="48" t="str">
        <f t="shared" si="35"/>
        <v>15.4-15.5</v>
      </c>
      <c r="ER94" s="48" t="str">
        <f t="shared" si="35"/>
        <v>15.5-15.6</v>
      </c>
      <c r="ES94" s="48" t="str">
        <f t="shared" si="35"/>
        <v>15.6-15.7</v>
      </c>
      <c r="ET94" s="48" t="str">
        <f t="shared" si="35"/>
        <v>15.7-15.8</v>
      </c>
      <c r="EU94" s="48" t="str">
        <f t="shared" si="35"/>
        <v>15.8-15.9</v>
      </c>
      <c r="EV94" s="48" t="str">
        <f t="shared" si="35"/>
        <v>15.9-16</v>
      </c>
      <c r="EW94" s="24" t="s">
        <v>297</v>
      </c>
      <c r="EX94" s="83" t="s">
        <v>308</v>
      </c>
      <c r="EY94" s="84" t="s">
        <v>309</v>
      </c>
      <c r="EZ94" s="52" t="s">
        <v>310</v>
      </c>
      <c r="FX94" s="20"/>
      <c r="FY94" s="20"/>
      <c r="FZ94" s="20"/>
    </row>
    <row r="95" spans="128:182" x14ac:dyDescent="0.3">
      <c r="DX95" s="18"/>
      <c r="EA95" s="26" t="s">
        <v>14</v>
      </c>
      <c r="EB95" s="96">
        <f t="shared" ref="EB95:EJ103" si="36">COUNTIFS($CG:$CG,"N",$A:$A,"&gt;="&amp;EB$1,$A:$A,"&lt;"&amp;EC$1,$AL:$AL,$DZ96)+COUNTIFS($CG:$CG,"E",$A:$A,"&gt;="&amp;EB$1,$A:$A,"&lt;"&amp;EC$1,$AL:$AL,$DZ96)</f>
        <v>8</v>
      </c>
      <c r="EC95" s="97">
        <f t="shared" si="36"/>
        <v>0</v>
      </c>
      <c r="ED95" s="96">
        <f t="shared" si="36"/>
        <v>0</v>
      </c>
      <c r="EE95" s="31">
        <f t="shared" si="36"/>
        <v>0</v>
      </c>
      <c r="EF95" s="96">
        <f t="shared" si="36"/>
        <v>0</v>
      </c>
      <c r="EG95" s="31">
        <f t="shared" si="36"/>
        <v>0</v>
      </c>
      <c r="EH95" s="96">
        <f t="shared" si="36"/>
        <v>0</v>
      </c>
      <c r="EI95" s="31">
        <f t="shared" si="36"/>
        <v>0</v>
      </c>
      <c r="EJ95" s="96">
        <f t="shared" si="36"/>
        <v>0</v>
      </c>
      <c r="EK95" s="33">
        <f t="shared" ref="EK95:EK103" si="37">COUNTIFS($CG:$CG,"N",$A:$A,"&gt;="&amp;EK$1,$A:$A,"&lt;="&amp;EL$1,$AL:$AL,$DZ96)+COUNTIFS($CG:$CG,"E",$A:$A,"&gt;="&amp;EK$1,$A:$A,"&lt;="&amp;EL$1,$AL:$AL,$DZ96)</f>
        <v>0</v>
      </c>
      <c r="EL95" s="96">
        <f>SUM(EB95:EK95)</f>
        <v>8</v>
      </c>
      <c r="EM95" s="31">
        <f t="shared" ref="EM95:EU103" si="38">COUNTIFS($CG:$CG,"S",$A:$A,"&gt;="&amp;EB$1,$A:$A,"&lt;"&amp;EC$1,$AL:$AL,$DZ96)+COUNTIFS($CG:$CG,"W",$A:$A,"&gt;="&amp;EB$1,$A:$A,"&lt;"&amp;EC$1,$AL:$AL,$DZ96)</f>
        <v>4</v>
      </c>
      <c r="EN95" s="31">
        <f t="shared" si="38"/>
        <v>0</v>
      </c>
      <c r="EO95" s="98">
        <f t="shared" si="38"/>
        <v>0</v>
      </c>
      <c r="EP95" s="98">
        <f t="shared" si="38"/>
        <v>0</v>
      </c>
      <c r="EQ95" s="98">
        <f t="shared" si="38"/>
        <v>0</v>
      </c>
      <c r="ER95" s="98">
        <f t="shared" si="38"/>
        <v>0</v>
      </c>
      <c r="ES95" s="98">
        <f t="shared" si="38"/>
        <v>0</v>
      </c>
      <c r="ET95" s="98">
        <f t="shared" si="38"/>
        <v>0</v>
      </c>
      <c r="EU95" s="98">
        <f t="shared" si="38"/>
        <v>0</v>
      </c>
      <c r="EV95" s="98">
        <f t="shared" ref="EV95:EV103" si="39">COUNTIFS($CG:$CG,"S",$A:$A,"&gt;="&amp;EK$1,$A:$A,"&lt;="&amp;EL$1,$AL:$AL,$DZ96)+COUNTIFS($CG:$CG,"W",$A:$A,"&gt;="&amp;EK$1,$A:$A,"&lt;="&amp;EL$1,$AL:$AL,$DZ96)</f>
        <v>0</v>
      </c>
      <c r="EW95" s="98">
        <f>SUM(EM95:EV95)</f>
        <v>4</v>
      </c>
      <c r="EX95" s="58">
        <f t="shared" ref="EX95:EX103" si="40">IF($EL$104=0,0,EL95/$EL$104)</f>
        <v>0.8</v>
      </c>
      <c r="EY95" s="58">
        <f t="shared" ref="EY95:EY103" si="41">IF($EW$104=0,0,EW95/$EW$104)</f>
        <v>0.5714285714285714</v>
      </c>
      <c r="EZ95" s="58">
        <f t="shared" ref="EZ95:EZ104" si="42">(EL95+EW95)/$EB$105</f>
        <v>0.70588235294117652</v>
      </c>
      <c r="FX95" s="20"/>
      <c r="FY95" s="20"/>
      <c r="FZ95" s="20"/>
    </row>
    <row r="96" spans="128:182" x14ac:dyDescent="0.3">
      <c r="DX96" s="18"/>
      <c r="DZ96" s="59">
        <v>1</v>
      </c>
      <c r="EA96" s="99" t="s">
        <v>15</v>
      </c>
      <c r="EB96" s="31">
        <f t="shared" si="36"/>
        <v>2</v>
      </c>
      <c r="EC96" s="97">
        <f t="shared" si="36"/>
        <v>0</v>
      </c>
      <c r="ED96" s="31">
        <f t="shared" si="36"/>
        <v>0</v>
      </c>
      <c r="EE96" s="33">
        <f t="shared" si="36"/>
        <v>0</v>
      </c>
      <c r="EF96" s="31">
        <f t="shared" si="36"/>
        <v>0</v>
      </c>
      <c r="EG96" s="33">
        <f t="shared" si="36"/>
        <v>0</v>
      </c>
      <c r="EH96" s="31">
        <f t="shared" si="36"/>
        <v>0</v>
      </c>
      <c r="EI96" s="31">
        <f t="shared" si="36"/>
        <v>0</v>
      </c>
      <c r="EJ96" s="31">
        <f t="shared" si="36"/>
        <v>0</v>
      </c>
      <c r="EK96" s="33">
        <f t="shared" si="37"/>
        <v>0</v>
      </c>
      <c r="EL96" s="31">
        <f t="shared" ref="EL96:EL104" si="43">SUM(EB96:EK96)</f>
        <v>2</v>
      </c>
      <c r="EM96" s="100">
        <f t="shared" si="38"/>
        <v>3</v>
      </c>
      <c r="EN96" s="100">
        <f t="shared" si="38"/>
        <v>0</v>
      </c>
      <c r="EO96" s="101">
        <f t="shared" si="38"/>
        <v>0</v>
      </c>
      <c r="EP96" s="101">
        <f t="shared" si="38"/>
        <v>0</v>
      </c>
      <c r="EQ96" s="101">
        <f t="shared" si="38"/>
        <v>0</v>
      </c>
      <c r="ER96" s="101">
        <f t="shared" si="38"/>
        <v>0</v>
      </c>
      <c r="ES96" s="101">
        <f t="shared" si="38"/>
        <v>0</v>
      </c>
      <c r="ET96" s="101">
        <f t="shared" si="38"/>
        <v>0</v>
      </c>
      <c r="EU96" s="101">
        <f t="shared" si="38"/>
        <v>0</v>
      </c>
      <c r="EV96" s="101">
        <f t="shared" si="39"/>
        <v>0</v>
      </c>
      <c r="EW96" s="98">
        <f t="shared" ref="EW96:EW104" si="44">SUM(EM96:EV96)</f>
        <v>3</v>
      </c>
      <c r="EX96" s="58">
        <f t="shared" si="40"/>
        <v>0.2</v>
      </c>
      <c r="EY96" s="58">
        <f t="shared" si="41"/>
        <v>0.42857142857142855</v>
      </c>
      <c r="EZ96" s="58">
        <f t="shared" si="42"/>
        <v>0.29411764705882354</v>
      </c>
      <c r="FX96" s="20"/>
      <c r="FY96" s="20"/>
      <c r="FZ96" s="20"/>
    </row>
    <row r="97" spans="128:182" x14ac:dyDescent="0.3">
      <c r="DX97" s="18"/>
      <c r="DZ97" s="59">
        <v>2</v>
      </c>
      <c r="EA97" s="99" t="s">
        <v>347</v>
      </c>
      <c r="EB97" s="31">
        <f t="shared" si="36"/>
        <v>0</v>
      </c>
      <c r="EC97" s="97">
        <f t="shared" si="36"/>
        <v>0</v>
      </c>
      <c r="ED97" s="31">
        <f t="shared" si="36"/>
        <v>0</v>
      </c>
      <c r="EE97" s="33">
        <f t="shared" si="36"/>
        <v>0</v>
      </c>
      <c r="EF97" s="31">
        <f t="shared" si="36"/>
        <v>0</v>
      </c>
      <c r="EG97" s="33">
        <f t="shared" si="36"/>
        <v>0</v>
      </c>
      <c r="EH97" s="31">
        <f t="shared" si="36"/>
        <v>0</v>
      </c>
      <c r="EI97" s="33">
        <f t="shared" si="36"/>
        <v>0</v>
      </c>
      <c r="EJ97" s="31">
        <f t="shared" si="36"/>
        <v>0</v>
      </c>
      <c r="EK97" s="33">
        <f t="shared" si="37"/>
        <v>0</v>
      </c>
      <c r="EL97" s="31">
        <f t="shared" si="43"/>
        <v>0</v>
      </c>
      <c r="EM97" s="100">
        <f t="shared" si="38"/>
        <v>0</v>
      </c>
      <c r="EN97" s="100">
        <f t="shared" si="38"/>
        <v>0</v>
      </c>
      <c r="EO97" s="101">
        <f t="shared" si="38"/>
        <v>0</v>
      </c>
      <c r="EP97" s="101">
        <f t="shared" si="38"/>
        <v>0</v>
      </c>
      <c r="EQ97" s="101">
        <f t="shared" si="38"/>
        <v>0</v>
      </c>
      <c r="ER97" s="101">
        <f t="shared" si="38"/>
        <v>0</v>
      </c>
      <c r="ES97" s="101">
        <f t="shared" si="38"/>
        <v>0</v>
      </c>
      <c r="ET97" s="101">
        <f t="shared" si="38"/>
        <v>0</v>
      </c>
      <c r="EU97" s="101">
        <f t="shared" si="38"/>
        <v>0</v>
      </c>
      <c r="EV97" s="101">
        <f t="shared" si="39"/>
        <v>0</v>
      </c>
      <c r="EW97" s="98">
        <f t="shared" si="44"/>
        <v>0</v>
      </c>
      <c r="EX97" s="58">
        <f t="shared" si="40"/>
        <v>0</v>
      </c>
      <c r="EY97" s="58">
        <f t="shared" si="41"/>
        <v>0</v>
      </c>
      <c r="EZ97" s="58">
        <f t="shared" si="42"/>
        <v>0</v>
      </c>
      <c r="FX97" s="20"/>
      <c r="FY97" s="20"/>
      <c r="FZ97" s="20"/>
    </row>
    <row r="98" spans="128:182" x14ac:dyDescent="0.3">
      <c r="DX98" s="18"/>
      <c r="DZ98" s="59">
        <v>4</v>
      </c>
      <c r="EA98" s="99" t="s">
        <v>348</v>
      </c>
      <c r="EB98" s="31">
        <f t="shared" si="36"/>
        <v>0</v>
      </c>
      <c r="EC98" s="97">
        <f t="shared" si="36"/>
        <v>0</v>
      </c>
      <c r="ED98" s="31">
        <f t="shared" si="36"/>
        <v>0</v>
      </c>
      <c r="EE98" s="33">
        <f t="shared" si="36"/>
        <v>0</v>
      </c>
      <c r="EF98" s="31">
        <f t="shared" si="36"/>
        <v>0</v>
      </c>
      <c r="EG98" s="33">
        <f t="shared" si="36"/>
        <v>0</v>
      </c>
      <c r="EH98" s="31">
        <f t="shared" si="36"/>
        <v>0</v>
      </c>
      <c r="EI98" s="33">
        <f t="shared" si="36"/>
        <v>0</v>
      </c>
      <c r="EJ98" s="31">
        <f t="shared" si="36"/>
        <v>0</v>
      </c>
      <c r="EK98" s="33">
        <f t="shared" si="37"/>
        <v>0</v>
      </c>
      <c r="EL98" s="31">
        <f t="shared" si="43"/>
        <v>0</v>
      </c>
      <c r="EM98" s="100">
        <f t="shared" si="38"/>
        <v>0</v>
      </c>
      <c r="EN98" s="100">
        <f t="shared" si="38"/>
        <v>0</v>
      </c>
      <c r="EO98" s="101">
        <f t="shared" si="38"/>
        <v>0</v>
      </c>
      <c r="EP98" s="101">
        <f t="shared" si="38"/>
        <v>0</v>
      </c>
      <c r="EQ98" s="101">
        <f t="shared" si="38"/>
        <v>0</v>
      </c>
      <c r="ER98" s="101">
        <f t="shared" si="38"/>
        <v>0</v>
      </c>
      <c r="ES98" s="101">
        <f t="shared" si="38"/>
        <v>0</v>
      </c>
      <c r="ET98" s="101">
        <f t="shared" si="38"/>
        <v>0</v>
      </c>
      <c r="EU98" s="101">
        <f t="shared" si="38"/>
        <v>0</v>
      </c>
      <c r="EV98" s="101">
        <f t="shared" si="39"/>
        <v>0</v>
      </c>
      <c r="EW98" s="98">
        <f t="shared" si="44"/>
        <v>0</v>
      </c>
      <c r="EX98" s="58">
        <f t="shared" si="40"/>
        <v>0</v>
      </c>
      <c r="EY98" s="58">
        <f t="shared" si="41"/>
        <v>0</v>
      </c>
      <c r="EZ98" s="58">
        <f t="shared" si="42"/>
        <v>0</v>
      </c>
      <c r="FX98" s="20"/>
      <c r="FY98" s="20"/>
      <c r="FZ98" s="20"/>
    </row>
    <row r="99" spans="128:182" x14ac:dyDescent="0.3">
      <c r="DX99" s="18"/>
      <c r="DZ99" s="59">
        <v>5</v>
      </c>
      <c r="EA99" s="99" t="s">
        <v>349</v>
      </c>
      <c r="EB99" s="31">
        <f t="shared" si="36"/>
        <v>0</v>
      </c>
      <c r="EC99" s="97">
        <f t="shared" si="36"/>
        <v>0</v>
      </c>
      <c r="ED99" s="31">
        <f t="shared" si="36"/>
        <v>0</v>
      </c>
      <c r="EE99" s="33">
        <f t="shared" si="36"/>
        <v>0</v>
      </c>
      <c r="EF99" s="31">
        <f t="shared" si="36"/>
        <v>0</v>
      </c>
      <c r="EG99" s="33">
        <f t="shared" si="36"/>
        <v>0</v>
      </c>
      <c r="EH99" s="31">
        <f t="shared" si="36"/>
        <v>0</v>
      </c>
      <c r="EI99" s="33">
        <f t="shared" si="36"/>
        <v>0</v>
      </c>
      <c r="EJ99" s="31">
        <f t="shared" si="36"/>
        <v>0</v>
      </c>
      <c r="EK99" s="33">
        <f t="shared" si="37"/>
        <v>0</v>
      </c>
      <c r="EL99" s="31">
        <f t="shared" si="43"/>
        <v>0</v>
      </c>
      <c r="EM99" s="100">
        <f t="shared" si="38"/>
        <v>0</v>
      </c>
      <c r="EN99" s="100">
        <f t="shared" si="38"/>
        <v>0</v>
      </c>
      <c r="EO99" s="101">
        <f t="shared" si="38"/>
        <v>0</v>
      </c>
      <c r="EP99" s="101">
        <f t="shared" si="38"/>
        <v>0</v>
      </c>
      <c r="EQ99" s="101">
        <f t="shared" si="38"/>
        <v>0</v>
      </c>
      <c r="ER99" s="101">
        <f t="shared" si="38"/>
        <v>0</v>
      </c>
      <c r="ES99" s="101">
        <f t="shared" si="38"/>
        <v>0</v>
      </c>
      <c r="ET99" s="101">
        <f t="shared" si="38"/>
        <v>0</v>
      </c>
      <c r="EU99" s="101">
        <f t="shared" si="38"/>
        <v>0</v>
      </c>
      <c r="EV99" s="101">
        <f t="shared" si="39"/>
        <v>0</v>
      </c>
      <c r="EW99" s="98">
        <f t="shared" si="44"/>
        <v>0</v>
      </c>
      <c r="EX99" s="58">
        <f t="shared" si="40"/>
        <v>0</v>
      </c>
      <c r="EY99" s="58">
        <f t="shared" si="41"/>
        <v>0</v>
      </c>
      <c r="EZ99" s="58">
        <f t="shared" si="42"/>
        <v>0</v>
      </c>
      <c r="FX99" s="20"/>
      <c r="FY99" s="20"/>
      <c r="FZ99" s="20"/>
    </row>
    <row r="100" spans="128:182" x14ac:dyDescent="0.3">
      <c r="DX100" s="18"/>
      <c r="DZ100" s="59">
        <v>6</v>
      </c>
      <c r="EA100" s="99" t="s">
        <v>350</v>
      </c>
      <c r="EB100" s="31">
        <f t="shared" si="36"/>
        <v>0</v>
      </c>
      <c r="EC100" s="97">
        <f t="shared" si="36"/>
        <v>0</v>
      </c>
      <c r="ED100" s="31">
        <f t="shared" si="36"/>
        <v>0</v>
      </c>
      <c r="EE100" s="33">
        <f t="shared" si="36"/>
        <v>0</v>
      </c>
      <c r="EF100" s="31">
        <f t="shared" si="36"/>
        <v>0</v>
      </c>
      <c r="EG100" s="33">
        <f t="shared" si="36"/>
        <v>0</v>
      </c>
      <c r="EH100" s="31">
        <f t="shared" si="36"/>
        <v>0</v>
      </c>
      <c r="EI100" s="33">
        <f t="shared" si="36"/>
        <v>0</v>
      </c>
      <c r="EJ100" s="31">
        <f t="shared" si="36"/>
        <v>0</v>
      </c>
      <c r="EK100" s="33">
        <f t="shared" si="37"/>
        <v>0</v>
      </c>
      <c r="EL100" s="31">
        <f t="shared" si="43"/>
        <v>0</v>
      </c>
      <c r="EM100" s="100">
        <f t="shared" si="38"/>
        <v>0</v>
      </c>
      <c r="EN100" s="100">
        <f t="shared" si="38"/>
        <v>0</v>
      </c>
      <c r="EO100" s="101">
        <f t="shared" si="38"/>
        <v>0</v>
      </c>
      <c r="EP100" s="101">
        <f t="shared" si="38"/>
        <v>0</v>
      </c>
      <c r="EQ100" s="101">
        <f t="shared" si="38"/>
        <v>0</v>
      </c>
      <c r="ER100" s="101">
        <f t="shared" si="38"/>
        <v>0</v>
      </c>
      <c r="ES100" s="101">
        <f t="shared" si="38"/>
        <v>0</v>
      </c>
      <c r="ET100" s="101">
        <f t="shared" si="38"/>
        <v>0</v>
      </c>
      <c r="EU100" s="101">
        <f t="shared" si="38"/>
        <v>0</v>
      </c>
      <c r="EV100" s="101">
        <f t="shared" si="39"/>
        <v>0</v>
      </c>
      <c r="EW100" s="98">
        <f t="shared" si="44"/>
        <v>0</v>
      </c>
      <c r="EX100" s="58">
        <f t="shared" si="40"/>
        <v>0</v>
      </c>
      <c r="EY100" s="58">
        <f t="shared" si="41"/>
        <v>0</v>
      </c>
      <c r="EZ100" s="58">
        <f t="shared" si="42"/>
        <v>0</v>
      </c>
      <c r="FX100" s="20"/>
      <c r="FY100" s="20"/>
      <c r="FZ100" s="20"/>
    </row>
    <row r="101" spans="128:182" x14ac:dyDescent="0.3">
      <c r="DX101" s="18"/>
      <c r="DZ101" s="59">
        <v>7</v>
      </c>
      <c r="EA101" s="99" t="s">
        <v>351</v>
      </c>
      <c r="EB101" s="31">
        <f t="shared" si="36"/>
        <v>0</v>
      </c>
      <c r="EC101" s="97">
        <f t="shared" si="36"/>
        <v>0</v>
      </c>
      <c r="ED101" s="31">
        <f t="shared" si="36"/>
        <v>0</v>
      </c>
      <c r="EE101" s="33">
        <f t="shared" si="36"/>
        <v>0</v>
      </c>
      <c r="EF101" s="31">
        <f t="shared" si="36"/>
        <v>0</v>
      </c>
      <c r="EG101" s="33">
        <f t="shared" si="36"/>
        <v>0</v>
      </c>
      <c r="EH101" s="31">
        <f t="shared" si="36"/>
        <v>0</v>
      </c>
      <c r="EI101" s="33">
        <f t="shared" si="36"/>
        <v>0</v>
      </c>
      <c r="EJ101" s="31">
        <f t="shared" si="36"/>
        <v>0</v>
      </c>
      <c r="EK101" s="33">
        <f t="shared" si="37"/>
        <v>0</v>
      </c>
      <c r="EL101" s="31">
        <f t="shared" si="43"/>
        <v>0</v>
      </c>
      <c r="EM101" s="100">
        <f t="shared" si="38"/>
        <v>0</v>
      </c>
      <c r="EN101" s="100">
        <f t="shared" si="38"/>
        <v>0</v>
      </c>
      <c r="EO101" s="101">
        <f t="shared" si="38"/>
        <v>0</v>
      </c>
      <c r="EP101" s="101">
        <f t="shared" si="38"/>
        <v>0</v>
      </c>
      <c r="EQ101" s="101">
        <f t="shared" si="38"/>
        <v>0</v>
      </c>
      <c r="ER101" s="101">
        <f t="shared" si="38"/>
        <v>0</v>
      </c>
      <c r="ES101" s="101">
        <f t="shared" si="38"/>
        <v>0</v>
      </c>
      <c r="ET101" s="101">
        <f t="shared" si="38"/>
        <v>0</v>
      </c>
      <c r="EU101" s="101">
        <f t="shared" si="38"/>
        <v>0</v>
      </c>
      <c r="EV101" s="101">
        <f t="shared" si="39"/>
        <v>0</v>
      </c>
      <c r="EW101" s="98">
        <f t="shared" si="44"/>
        <v>0</v>
      </c>
      <c r="EX101" s="58">
        <f t="shared" si="40"/>
        <v>0</v>
      </c>
      <c r="EY101" s="58">
        <f t="shared" si="41"/>
        <v>0</v>
      </c>
      <c r="EZ101" s="58">
        <f t="shared" si="42"/>
        <v>0</v>
      </c>
      <c r="FX101" s="20"/>
      <c r="FY101" s="20"/>
      <c r="FZ101" s="20"/>
    </row>
    <row r="102" spans="128:182" x14ac:dyDescent="0.3">
      <c r="DX102" s="18"/>
      <c r="DZ102" s="59">
        <v>8</v>
      </c>
      <c r="EA102" s="99" t="s">
        <v>18</v>
      </c>
      <c r="EB102" s="31">
        <f t="shared" si="36"/>
        <v>0</v>
      </c>
      <c r="EC102" s="97">
        <f t="shared" si="36"/>
        <v>0</v>
      </c>
      <c r="ED102" s="31">
        <f t="shared" si="36"/>
        <v>0</v>
      </c>
      <c r="EE102" s="33">
        <f t="shared" si="36"/>
        <v>0</v>
      </c>
      <c r="EF102" s="31">
        <f t="shared" si="36"/>
        <v>0</v>
      </c>
      <c r="EG102" s="33">
        <f t="shared" si="36"/>
        <v>0</v>
      </c>
      <c r="EH102" s="31">
        <f t="shared" si="36"/>
        <v>0</v>
      </c>
      <c r="EI102" s="33">
        <f t="shared" si="36"/>
        <v>0</v>
      </c>
      <c r="EJ102" s="31">
        <f t="shared" si="36"/>
        <v>0</v>
      </c>
      <c r="EK102" s="33">
        <f t="shared" si="37"/>
        <v>0</v>
      </c>
      <c r="EL102" s="31">
        <f t="shared" si="43"/>
        <v>0</v>
      </c>
      <c r="EM102" s="100">
        <f t="shared" si="38"/>
        <v>0</v>
      </c>
      <c r="EN102" s="100">
        <f t="shared" si="38"/>
        <v>0</v>
      </c>
      <c r="EO102" s="101">
        <f t="shared" si="38"/>
        <v>0</v>
      </c>
      <c r="EP102" s="101">
        <f t="shared" si="38"/>
        <v>0</v>
      </c>
      <c r="EQ102" s="101">
        <f t="shared" si="38"/>
        <v>0</v>
      </c>
      <c r="ER102" s="101">
        <f t="shared" si="38"/>
        <v>0</v>
      </c>
      <c r="ES102" s="101">
        <f t="shared" si="38"/>
        <v>0</v>
      </c>
      <c r="ET102" s="101">
        <f t="shared" si="38"/>
        <v>0</v>
      </c>
      <c r="EU102" s="101">
        <f t="shared" si="38"/>
        <v>0</v>
      </c>
      <c r="EV102" s="101">
        <f t="shared" si="39"/>
        <v>0</v>
      </c>
      <c r="EW102" s="98">
        <f t="shared" si="44"/>
        <v>0</v>
      </c>
      <c r="EX102" s="58">
        <f t="shared" si="40"/>
        <v>0</v>
      </c>
      <c r="EY102" s="58">
        <f t="shared" si="41"/>
        <v>0</v>
      </c>
      <c r="EZ102" s="58">
        <f t="shared" si="42"/>
        <v>0</v>
      </c>
      <c r="FX102" s="20"/>
      <c r="FY102" s="20"/>
      <c r="FZ102" s="20"/>
    </row>
    <row r="103" spans="128:182" ht="15" thickBot="1" x14ac:dyDescent="0.35">
      <c r="DX103" s="18"/>
      <c r="DZ103" s="59">
        <v>77</v>
      </c>
      <c r="EA103" s="35" t="s">
        <v>19</v>
      </c>
      <c r="EB103" s="102">
        <f t="shared" si="36"/>
        <v>0</v>
      </c>
      <c r="EC103" s="103">
        <f t="shared" si="36"/>
        <v>0</v>
      </c>
      <c r="ED103" s="102">
        <f t="shared" si="36"/>
        <v>0</v>
      </c>
      <c r="EE103" s="18">
        <f t="shared" si="36"/>
        <v>0</v>
      </c>
      <c r="EF103" s="102">
        <f t="shared" si="36"/>
        <v>0</v>
      </c>
      <c r="EG103" s="18">
        <f t="shared" si="36"/>
        <v>0</v>
      </c>
      <c r="EH103" s="102">
        <f t="shared" si="36"/>
        <v>0</v>
      </c>
      <c r="EI103" s="18">
        <f t="shared" si="36"/>
        <v>0</v>
      </c>
      <c r="EJ103" s="102">
        <f t="shared" si="36"/>
        <v>0</v>
      </c>
      <c r="EK103" s="18">
        <f t="shared" si="37"/>
        <v>0</v>
      </c>
      <c r="EL103" s="44">
        <f t="shared" si="43"/>
        <v>0</v>
      </c>
      <c r="EM103" s="37">
        <f t="shared" si="38"/>
        <v>0</v>
      </c>
      <c r="EN103" s="37">
        <f t="shared" si="38"/>
        <v>0</v>
      </c>
      <c r="EO103" s="104">
        <f t="shared" si="38"/>
        <v>0</v>
      </c>
      <c r="EP103" s="104">
        <f t="shared" si="38"/>
        <v>0</v>
      </c>
      <c r="EQ103" s="104">
        <f t="shared" si="38"/>
        <v>0</v>
      </c>
      <c r="ER103" s="104">
        <f t="shared" si="38"/>
        <v>0</v>
      </c>
      <c r="ES103" s="104">
        <f t="shared" si="38"/>
        <v>0</v>
      </c>
      <c r="ET103" s="104">
        <f t="shared" si="38"/>
        <v>0</v>
      </c>
      <c r="EU103" s="104">
        <f t="shared" si="38"/>
        <v>0</v>
      </c>
      <c r="EV103" s="104">
        <f t="shared" si="39"/>
        <v>0</v>
      </c>
      <c r="EW103" s="105">
        <f t="shared" si="44"/>
        <v>0</v>
      </c>
      <c r="EX103" s="58">
        <f t="shared" si="40"/>
        <v>0</v>
      </c>
      <c r="EY103" s="58">
        <f t="shared" si="41"/>
        <v>0</v>
      </c>
      <c r="EZ103" s="58">
        <f t="shared" si="42"/>
        <v>0</v>
      </c>
      <c r="FX103" s="20"/>
      <c r="FY103" s="20"/>
      <c r="FZ103" s="20"/>
    </row>
    <row r="104" spans="128:182" ht="15" thickBot="1" x14ac:dyDescent="0.35">
      <c r="DX104" s="18"/>
      <c r="DZ104" s="59">
        <v>88</v>
      </c>
      <c r="EA104" s="106" t="s">
        <v>297</v>
      </c>
      <c r="EB104" s="40">
        <f>SUM(EB95:EB103)</f>
        <v>10</v>
      </c>
      <c r="EC104" s="107">
        <f t="shared" ref="EC104:EV104" si="45">SUM(EC95:EC103)</f>
        <v>0</v>
      </c>
      <c r="ED104" s="40">
        <f t="shared" si="45"/>
        <v>0</v>
      </c>
      <c r="EE104" s="108">
        <f t="shared" si="45"/>
        <v>0</v>
      </c>
      <c r="EF104" s="40">
        <f t="shared" si="45"/>
        <v>0</v>
      </c>
      <c r="EG104" s="108">
        <f t="shared" si="45"/>
        <v>0</v>
      </c>
      <c r="EH104" s="40">
        <f t="shared" si="45"/>
        <v>0</v>
      </c>
      <c r="EI104" s="108">
        <f t="shared" si="45"/>
        <v>0</v>
      </c>
      <c r="EJ104" s="40">
        <f t="shared" si="45"/>
        <v>0</v>
      </c>
      <c r="EK104" s="40">
        <f t="shared" si="45"/>
        <v>0</v>
      </c>
      <c r="EL104" s="40">
        <f t="shared" si="43"/>
        <v>10</v>
      </c>
      <c r="EM104" s="44">
        <f t="shared" si="45"/>
        <v>7</v>
      </c>
      <c r="EN104" s="44">
        <f t="shared" si="45"/>
        <v>0</v>
      </c>
      <c r="EO104" s="109">
        <f t="shared" si="45"/>
        <v>0</v>
      </c>
      <c r="EP104" s="44">
        <f t="shared" si="45"/>
        <v>0</v>
      </c>
      <c r="EQ104" s="44">
        <f t="shared" si="45"/>
        <v>0</v>
      </c>
      <c r="ER104" s="44">
        <f t="shared" si="45"/>
        <v>0</v>
      </c>
      <c r="ES104" s="109">
        <f t="shared" si="45"/>
        <v>0</v>
      </c>
      <c r="ET104" s="44">
        <f t="shared" si="45"/>
        <v>0</v>
      </c>
      <c r="EU104" s="109">
        <f t="shared" si="45"/>
        <v>0</v>
      </c>
      <c r="EV104" s="109">
        <f t="shared" si="45"/>
        <v>0</v>
      </c>
      <c r="EW104" s="110">
        <f t="shared" si="44"/>
        <v>7</v>
      </c>
      <c r="EX104" s="58">
        <f>SUM(EX95:EX103)</f>
        <v>1</v>
      </c>
      <c r="EY104" s="58">
        <f>SUM(EY95:EY103)</f>
        <v>1</v>
      </c>
      <c r="EZ104" s="58">
        <f t="shared" si="42"/>
        <v>1</v>
      </c>
      <c r="FX104" s="20"/>
      <c r="FY104" s="20"/>
      <c r="FZ104" s="20"/>
    </row>
    <row r="105" spans="128:182" ht="15" thickBot="1" x14ac:dyDescent="0.35">
      <c r="DZ105" s="18"/>
      <c r="EA105" s="76" t="s">
        <v>297</v>
      </c>
      <c r="EB105" s="270">
        <f>SUM(EL104,EW104)</f>
        <v>17</v>
      </c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2"/>
      <c r="EX105" s="111"/>
      <c r="EY105" s="111"/>
      <c r="FX105" s="20"/>
      <c r="FY105" s="20"/>
      <c r="FZ105" s="20"/>
    </row>
    <row r="106" spans="128:182" x14ac:dyDescent="0.3">
      <c r="FX106" s="20"/>
      <c r="FY106" s="20"/>
      <c r="FZ106" s="20"/>
    </row>
    <row r="107" spans="128:182" x14ac:dyDescent="0.3">
      <c r="FX107" s="20"/>
      <c r="FY107" s="20"/>
      <c r="FZ107" s="20"/>
    </row>
    <row r="108" spans="128:182" x14ac:dyDescent="0.3">
      <c r="FX108" s="20"/>
      <c r="FY108" s="20"/>
      <c r="FZ108" s="20"/>
    </row>
    <row r="109" spans="128:182" x14ac:dyDescent="0.3">
      <c r="FX109" s="20"/>
      <c r="FY109" s="20"/>
      <c r="FZ109" s="20"/>
    </row>
    <row r="110" spans="128:182" x14ac:dyDescent="0.3">
      <c r="FX110" s="20"/>
      <c r="FY110" s="20"/>
      <c r="FZ110" s="20"/>
    </row>
    <row r="111" spans="128:182" x14ac:dyDescent="0.3">
      <c r="FX111" s="20"/>
      <c r="FY111" s="20"/>
      <c r="FZ111" s="20"/>
    </row>
    <row r="112" spans="128:182" x14ac:dyDescent="0.3">
      <c r="FX112" s="20"/>
      <c r="FY112" s="20"/>
      <c r="FZ112" s="20"/>
    </row>
    <row r="113" spans="128:182" x14ac:dyDescent="0.3">
      <c r="FX113" s="20"/>
      <c r="FY113" s="20"/>
      <c r="FZ113" s="20"/>
    </row>
    <row r="114" spans="128:182" x14ac:dyDescent="0.3">
      <c r="FX114" s="20"/>
      <c r="FY114" s="20"/>
      <c r="FZ114" s="20"/>
    </row>
    <row r="115" spans="128:182" x14ac:dyDescent="0.3">
      <c r="FX115" s="20"/>
      <c r="FY115" s="20"/>
      <c r="FZ115" s="20"/>
    </row>
    <row r="116" spans="128:182" x14ac:dyDescent="0.3">
      <c r="FX116" s="20"/>
      <c r="FY116" s="20"/>
      <c r="FZ116" s="20"/>
    </row>
    <row r="117" spans="128:182" x14ac:dyDescent="0.3">
      <c r="FX117" s="20"/>
      <c r="FY117" s="20"/>
      <c r="FZ117" s="20"/>
    </row>
    <row r="118" spans="128:182" x14ac:dyDescent="0.3">
      <c r="FX118" s="20"/>
      <c r="FY118" s="20"/>
      <c r="FZ118" s="20"/>
    </row>
    <row r="119" spans="128:182" x14ac:dyDescent="0.3">
      <c r="FX119" s="20"/>
      <c r="FY119" s="20"/>
      <c r="FZ119" s="20"/>
    </row>
    <row r="120" spans="128:182" x14ac:dyDescent="0.3">
      <c r="FX120" s="20"/>
      <c r="FY120" s="20"/>
      <c r="FZ120" s="20"/>
    </row>
    <row r="121" spans="128:182" x14ac:dyDescent="0.3">
      <c r="FX121" s="20"/>
      <c r="FY121" s="20"/>
      <c r="FZ121" s="20"/>
    </row>
    <row r="122" spans="128:182" ht="15" thickBot="1" x14ac:dyDescent="0.35">
      <c r="FX122" s="20"/>
      <c r="FY122" s="20"/>
      <c r="FZ122" s="20"/>
    </row>
    <row r="123" spans="128:182" ht="15" thickBot="1" x14ac:dyDescent="0.35">
      <c r="DX123" s="18"/>
      <c r="EA123" s="254" t="s">
        <v>352</v>
      </c>
      <c r="EB123" s="256" t="s">
        <v>306</v>
      </c>
      <c r="EC123" s="257"/>
      <c r="ED123" s="257"/>
      <c r="EE123" s="257"/>
      <c r="EF123" s="257"/>
      <c r="EG123" s="257"/>
      <c r="EH123" s="257"/>
      <c r="EI123" s="257"/>
      <c r="EJ123" s="257"/>
      <c r="EK123" s="257"/>
      <c r="EL123" s="258"/>
      <c r="EM123" s="256" t="s">
        <v>307</v>
      </c>
      <c r="EN123" s="257"/>
      <c r="EO123" s="257"/>
      <c r="EP123" s="257"/>
      <c r="EQ123" s="257"/>
      <c r="ER123" s="257"/>
      <c r="ES123" s="257"/>
      <c r="ET123" s="257"/>
      <c r="EU123" s="257"/>
      <c r="EV123" s="257"/>
      <c r="EW123" s="258"/>
      <c r="EX123" s="263" t="s">
        <v>295</v>
      </c>
      <c r="EY123" s="263"/>
      <c r="EZ123" s="263"/>
      <c r="FX123" s="20"/>
      <c r="FY123" s="20"/>
      <c r="FZ123" s="20"/>
    </row>
    <row r="124" spans="128:182" ht="15" thickBot="1" x14ac:dyDescent="0.35">
      <c r="DX124" s="18"/>
      <c r="EA124" s="255"/>
      <c r="EB124" s="22" t="str">
        <f t="shared" ref="EB124:EK124" si="46">EB4</f>
        <v>15-15.1</v>
      </c>
      <c r="EC124" s="93" t="str">
        <f t="shared" si="46"/>
        <v>15.1-15.2</v>
      </c>
      <c r="ED124" s="22" t="str">
        <f t="shared" si="46"/>
        <v>15.2-15.3</v>
      </c>
      <c r="EE124" s="22" t="str">
        <f t="shared" si="46"/>
        <v>15.3-15.4</v>
      </c>
      <c r="EF124" s="22" t="str">
        <f t="shared" si="46"/>
        <v>15.4-15.5</v>
      </c>
      <c r="EG124" s="22" t="str">
        <f t="shared" si="46"/>
        <v>15.5-15.6</v>
      </c>
      <c r="EH124" s="22" t="str">
        <f t="shared" si="46"/>
        <v>15.6-15.7</v>
      </c>
      <c r="EI124" s="22" t="str">
        <f t="shared" si="46"/>
        <v>15.7-15.8</v>
      </c>
      <c r="EJ124" s="22" t="str">
        <f t="shared" si="46"/>
        <v>15.8-15.9</v>
      </c>
      <c r="EK124" s="22" t="str">
        <f t="shared" si="46"/>
        <v>15.9-16</v>
      </c>
      <c r="EL124" s="22" t="s">
        <v>297</v>
      </c>
      <c r="EM124" s="46" t="str">
        <f t="shared" ref="EM124:EV124" si="47">EB$4</f>
        <v>15-15.1</v>
      </c>
      <c r="EN124" s="22" t="str">
        <f t="shared" si="47"/>
        <v>15.1-15.2</v>
      </c>
      <c r="EO124" s="48" t="str">
        <f t="shared" si="47"/>
        <v>15.2-15.3</v>
      </c>
      <c r="EP124" s="46" t="str">
        <f t="shared" si="47"/>
        <v>15.3-15.4</v>
      </c>
      <c r="EQ124" s="46" t="str">
        <f t="shared" si="47"/>
        <v>15.4-15.5</v>
      </c>
      <c r="ER124" s="46" t="str">
        <f t="shared" si="47"/>
        <v>15.5-15.6</v>
      </c>
      <c r="ES124" s="46" t="str">
        <f t="shared" si="47"/>
        <v>15.6-15.7</v>
      </c>
      <c r="ET124" s="46" t="str">
        <f t="shared" si="47"/>
        <v>15.7-15.8</v>
      </c>
      <c r="EU124" s="46" t="str">
        <f t="shared" si="47"/>
        <v>15.8-15.9</v>
      </c>
      <c r="EV124" s="81" t="str">
        <f t="shared" si="47"/>
        <v>15.9-16</v>
      </c>
      <c r="EW124" s="22" t="s">
        <v>297</v>
      </c>
      <c r="EX124" s="83" t="s">
        <v>308</v>
      </c>
      <c r="EY124" s="84" t="s">
        <v>309</v>
      </c>
      <c r="EZ124" s="52" t="s">
        <v>310</v>
      </c>
      <c r="FX124" s="20"/>
      <c r="FY124" s="20"/>
      <c r="FZ124" s="20"/>
    </row>
    <row r="125" spans="128:182" x14ac:dyDescent="0.3">
      <c r="DX125" s="18"/>
      <c r="EA125" s="26" t="s">
        <v>10</v>
      </c>
      <c r="EB125" s="31">
        <f t="shared" ref="EB125:EJ132" si="48">COUNTIFS($CG:$CG,"N",$A:$A,"&gt;="&amp;EB$1,$A:$A,"&lt;"&amp;EC$1,$AM:$AM,$DZ126)+COUNTIFS($CG:$CG,"E",$A:$A,"&gt;="&amp;EB$1,$A:$A,"&lt;"&amp;EC$1,$AM:$AM,$DZ126)</f>
        <v>7</v>
      </c>
      <c r="EC125" s="112">
        <f t="shared" si="48"/>
        <v>0</v>
      </c>
      <c r="ED125" s="31">
        <f t="shared" si="48"/>
        <v>0</v>
      </c>
      <c r="EE125" s="31">
        <f t="shared" si="48"/>
        <v>0</v>
      </c>
      <c r="EF125" s="31">
        <f t="shared" si="48"/>
        <v>0</v>
      </c>
      <c r="EG125" s="31">
        <f t="shared" si="48"/>
        <v>0</v>
      </c>
      <c r="EH125" s="31">
        <f t="shared" si="48"/>
        <v>0</v>
      </c>
      <c r="EI125" s="31">
        <f t="shared" si="48"/>
        <v>0</v>
      </c>
      <c r="EJ125" s="31">
        <f t="shared" si="48"/>
        <v>0</v>
      </c>
      <c r="EK125" s="31">
        <f t="shared" ref="EK125:EK132" si="49">COUNTIFS($CG:$CG,"N",$A:$A,"&gt;="&amp;EK$1,$A:$A,"&lt;="&amp;EL$1,$AM:$AM,$DZ126)+COUNTIFS($CG:$CG,"E",$A:$A,"&gt;="&amp;EK$1,$A:$A,"&lt;="&amp;EL$1,$AM:$AM,$DZ126)</f>
        <v>0</v>
      </c>
      <c r="EL125" s="31">
        <f>SUM(EB125:EK125)</f>
        <v>7</v>
      </c>
      <c r="EM125" s="31">
        <f t="shared" ref="EM125:EU132" si="50">COUNTIFS($CG:$CG,"S",$A:$A,"&gt;="&amp;EB$1,$A:$A,"&lt;"&amp;EC$1,$AM:$AM,$DZ126)+COUNTIFS($CG:$CG,"W",$A:$A,"&gt;="&amp;EB$1,$A:$A,"&lt;"&amp;EC$1,$AM:$AM,$DZ126)</f>
        <v>4</v>
      </c>
      <c r="EN125" s="31">
        <f t="shared" si="50"/>
        <v>0</v>
      </c>
      <c r="EO125" s="98">
        <f t="shared" si="50"/>
        <v>0</v>
      </c>
      <c r="EP125" s="31">
        <f t="shared" si="50"/>
        <v>0</v>
      </c>
      <c r="EQ125" s="31">
        <f t="shared" si="50"/>
        <v>0</v>
      </c>
      <c r="ER125" s="31">
        <f t="shared" si="50"/>
        <v>0</v>
      </c>
      <c r="ES125" s="31">
        <f t="shared" si="50"/>
        <v>0</v>
      </c>
      <c r="ET125" s="31">
        <f t="shared" si="50"/>
        <v>0</v>
      </c>
      <c r="EU125" s="31">
        <f t="shared" si="50"/>
        <v>0</v>
      </c>
      <c r="EV125" s="113">
        <f t="shared" ref="EV125:EV132" si="51">COUNTIFS($CG:$CG,"S",$A:$A,"&gt;="&amp;EK$1,$A:$A,"&lt;="&amp;EL$1,$AM:$AM,$DZ126)+COUNTIFS($CG:$CG,"W",$A:$A,"&gt;="&amp;EK$1,$A:$A,"&lt;="&amp;EL$1,$AM:$AM,$DZ126)</f>
        <v>0</v>
      </c>
      <c r="EW125" s="31">
        <f>SUM(EM125:EV125)</f>
        <v>4</v>
      </c>
      <c r="EX125" s="58">
        <f t="shared" ref="EX125:EX132" si="52">IF($EL$133=0,0,EL125/$EL$133)</f>
        <v>0.7</v>
      </c>
      <c r="EY125" s="58">
        <f t="shared" ref="EY125:EY132" si="53">IF($EW$133=0,0,EW125/$EW$133)</f>
        <v>0.5714285714285714</v>
      </c>
      <c r="EZ125" s="58">
        <f t="shared" ref="EZ125:EZ133" si="54">(EL125+EW125)/$EB$134</f>
        <v>0.6470588235294118</v>
      </c>
      <c r="FX125" s="20"/>
      <c r="FY125" s="20"/>
      <c r="FZ125" s="20"/>
    </row>
    <row r="126" spans="128:182" x14ac:dyDescent="0.3">
      <c r="DX126" s="18"/>
      <c r="DZ126" s="34">
        <v>1</v>
      </c>
      <c r="EA126" s="99" t="s">
        <v>11</v>
      </c>
      <c r="EB126" s="31">
        <f t="shared" si="48"/>
        <v>0</v>
      </c>
      <c r="EC126" s="112">
        <f t="shared" si="48"/>
        <v>0</v>
      </c>
      <c r="ED126" s="31">
        <f t="shared" si="48"/>
        <v>0</v>
      </c>
      <c r="EE126" s="31">
        <f t="shared" si="48"/>
        <v>0</v>
      </c>
      <c r="EF126" s="31">
        <f t="shared" si="48"/>
        <v>0</v>
      </c>
      <c r="EG126" s="31">
        <f t="shared" si="48"/>
        <v>0</v>
      </c>
      <c r="EH126" s="31">
        <f t="shared" si="48"/>
        <v>0</v>
      </c>
      <c r="EI126" s="31">
        <f t="shared" si="48"/>
        <v>0</v>
      </c>
      <c r="EJ126" s="31">
        <f t="shared" si="48"/>
        <v>0</v>
      </c>
      <c r="EK126" s="31">
        <f t="shared" si="49"/>
        <v>0</v>
      </c>
      <c r="EL126" s="31">
        <f t="shared" ref="EL126:EL133" si="55">SUM(EB126:EK126)</f>
        <v>0</v>
      </c>
      <c r="EM126" s="31">
        <f t="shared" si="50"/>
        <v>0</v>
      </c>
      <c r="EN126" s="31">
        <f t="shared" si="50"/>
        <v>0</v>
      </c>
      <c r="EO126" s="98">
        <f t="shared" si="50"/>
        <v>0</v>
      </c>
      <c r="EP126" s="31">
        <f t="shared" si="50"/>
        <v>0</v>
      </c>
      <c r="EQ126" s="31">
        <f t="shared" si="50"/>
        <v>0</v>
      </c>
      <c r="ER126" s="31">
        <f t="shared" si="50"/>
        <v>0</v>
      </c>
      <c r="ES126" s="31">
        <f t="shared" si="50"/>
        <v>0</v>
      </c>
      <c r="ET126" s="31">
        <f t="shared" si="50"/>
        <v>0</v>
      </c>
      <c r="EU126" s="31">
        <f t="shared" si="50"/>
        <v>0</v>
      </c>
      <c r="EV126" s="113">
        <f t="shared" si="51"/>
        <v>0</v>
      </c>
      <c r="EW126" s="31">
        <f t="shared" ref="EW126:EW132" si="56">SUM(EM126:EV126)</f>
        <v>0</v>
      </c>
      <c r="EX126" s="58">
        <f t="shared" si="52"/>
        <v>0</v>
      </c>
      <c r="EY126" s="58">
        <f t="shared" si="53"/>
        <v>0</v>
      </c>
      <c r="EZ126" s="58">
        <f t="shared" si="54"/>
        <v>0</v>
      </c>
      <c r="FX126" s="20"/>
      <c r="FY126" s="20"/>
      <c r="FZ126" s="20"/>
    </row>
    <row r="127" spans="128:182" x14ac:dyDescent="0.3">
      <c r="DX127" s="18"/>
      <c r="DZ127" s="34">
        <v>2</v>
      </c>
      <c r="EA127" s="99" t="s">
        <v>13</v>
      </c>
      <c r="EB127" s="31">
        <f t="shared" si="48"/>
        <v>0</v>
      </c>
      <c r="EC127" s="112">
        <f t="shared" si="48"/>
        <v>0</v>
      </c>
      <c r="ED127" s="31">
        <f t="shared" si="48"/>
        <v>0</v>
      </c>
      <c r="EE127" s="31">
        <f t="shared" si="48"/>
        <v>0</v>
      </c>
      <c r="EF127" s="31">
        <f t="shared" si="48"/>
        <v>0</v>
      </c>
      <c r="EG127" s="31">
        <f t="shared" si="48"/>
        <v>0</v>
      </c>
      <c r="EH127" s="31">
        <f t="shared" si="48"/>
        <v>0</v>
      </c>
      <c r="EI127" s="31">
        <f t="shared" si="48"/>
        <v>0</v>
      </c>
      <c r="EJ127" s="31">
        <f t="shared" si="48"/>
        <v>0</v>
      </c>
      <c r="EK127" s="31">
        <f t="shared" si="49"/>
        <v>0</v>
      </c>
      <c r="EL127" s="31">
        <f t="shared" si="55"/>
        <v>0</v>
      </c>
      <c r="EM127" s="31">
        <f t="shared" si="50"/>
        <v>0</v>
      </c>
      <c r="EN127" s="31">
        <f t="shared" si="50"/>
        <v>0</v>
      </c>
      <c r="EO127" s="98">
        <f t="shared" si="50"/>
        <v>0</v>
      </c>
      <c r="EP127" s="31">
        <f t="shared" si="50"/>
        <v>0</v>
      </c>
      <c r="EQ127" s="31">
        <f t="shared" si="50"/>
        <v>0</v>
      </c>
      <c r="ER127" s="31">
        <f t="shared" si="50"/>
        <v>0</v>
      </c>
      <c r="ES127" s="31">
        <f t="shared" si="50"/>
        <v>0</v>
      </c>
      <c r="ET127" s="31">
        <f t="shared" si="50"/>
        <v>0</v>
      </c>
      <c r="EU127" s="31">
        <f t="shared" si="50"/>
        <v>0</v>
      </c>
      <c r="EV127" s="113">
        <f t="shared" si="51"/>
        <v>0</v>
      </c>
      <c r="EW127" s="31">
        <f t="shared" si="56"/>
        <v>0</v>
      </c>
      <c r="EX127" s="58">
        <f t="shared" si="52"/>
        <v>0</v>
      </c>
      <c r="EY127" s="58">
        <f t="shared" si="53"/>
        <v>0</v>
      </c>
      <c r="EZ127" s="58">
        <f t="shared" si="54"/>
        <v>0</v>
      </c>
      <c r="FX127" s="20"/>
      <c r="FY127" s="20"/>
      <c r="FZ127" s="20"/>
    </row>
    <row r="128" spans="128:182" x14ac:dyDescent="0.3">
      <c r="DX128" s="18"/>
      <c r="DZ128" s="34">
        <v>3</v>
      </c>
      <c r="EA128" s="99" t="s">
        <v>12</v>
      </c>
      <c r="EB128" s="31">
        <f t="shared" si="48"/>
        <v>3</v>
      </c>
      <c r="EC128" s="112">
        <f t="shared" si="48"/>
        <v>0</v>
      </c>
      <c r="ED128" s="31">
        <f t="shared" si="48"/>
        <v>0</v>
      </c>
      <c r="EE128" s="31">
        <f t="shared" si="48"/>
        <v>0</v>
      </c>
      <c r="EF128" s="31">
        <f t="shared" si="48"/>
        <v>0</v>
      </c>
      <c r="EG128" s="31">
        <f t="shared" si="48"/>
        <v>0</v>
      </c>
      <c r="EH128" s="31">
        <f t="shared" si="48"/>
        <v>0</v>
      </c>
      <c r="EI128" s="31">
        <f t="shared" si="48"/>
        <v>0</v>
      </c>
      <c r="EJ128" s="31">
        <f t="shared" si="48"/>
        <v>0</v>
      </c>
      <c r="EK128" s="31">
        <f t="shared" si="49"/>
        <v>0</v>
      </c>
      <c r="EL128" s="31">
        <f t="shared" si="55"/>
        <v>3</v>
      </c>
      <c r="EM128" s="31">
        <f t="shared" si="50"/>
        <v>2</v>
      </c>
      <c r="EN128" s="31">
        <f t="shared" si="50"/>
        <v>0</v>
      </c>
      <c r="EO128" s="98">
        <f t="shared" si="50"/>
        <v>0</v>
      </c>
      <c r="EP128" s="31">
        <f t="shared" si="50"/>
        <v>0</v>
      </c>
      <c r="EQ128" s="31">
        <f t="shared" si="50"/>
        <v>0</v>
      </c>
      <c r="ER128" s="31">
        <f t="shared" si="50"/>
        <v>0</v>
      </c>
      <c r="ES128" s="31">
        <f t="shared" si="50"/>
        <v>0</v>
      </c>
      <c r="ET128" s="31">
        <f t="shared" si="50"/>
        <v>0</v>
      </c>
      <c r="EU128" s="31">
        <f t="shared" si="50"/>
        <v>0</v>
      </c>
      <c r="EV128" s="113">
        <f t="shared" si="51"/>
        <v>0</v>
      </c>
      <c r="EW128" s="31">
        <f t="shared" si="56"/>
        <v>2</v>
      </c>
      <c r="EX128" s="58">
        <f t="shared" si="52"/>
        <v>0.3</v>
      </c>
      <c r="EY128" s="58">
        <f t="shared" si="53"/>
        <v>0.2857142857142857</v>
      </c>
      <c r="EZ128" s="58">
        <f t="shared" si="54"/>
        <v>0.29411764705882354</v>
      </c>
      <c r="FX128" s="20"/>
      <c r="FY128" s="20"/>
      <c r="FZ128" s="20"/>
    </row>
    <row r="129" spans="128:182" x14ac:dyDescent="0.3">
      <c r="DX129" s="18"/>
      <c r="DZ129" s="34">
        <v>4</v>
      </c>
      <c r="EA129" s="99" t="s">
        <v>141</v>
      </c>
      <c r="EB129" s="31">
        <f t="shared" si="48"/>
        <v>0</v>
      </c>
      <c r="EC129" s="112">
        <f t="shared" si="48"/>
        <v>0</v>
      </c>
      <c r="ED129" s="31">
        <f t="shared" si="48"/>
        <v>0</v>
      </c>
      <c r="EE129" s="31">
        <f t="shared" si="48"/>
        <v>0</v>
      </c>
      <c r="EF129" s="31">
        <f t="shared" si="48"/>
        <v>0</v>
      </c>
      <c r="EG129" s="31">
        <f t="shared" si="48"/>
        <v>0</v>
      </c>
      <c r="EH129" s="31">
        <f t="shared" si="48"/>
        <v>0</v>
      </c>
      <c r="EI129" s="31">
        <f t="shared" si="48"/>
        <v>0</v>
      </c>
      <c r="EJ129" s="31">
        <f t="shared" si="48"/>
        <v>0</v>
      </c>
      <c r="EK129" s="31">
        <f t="shared" si="49"/>
        <v>0</v>
      </c>
      <c r="EL129" s="31">
        <f t="shared" si="55"/>
        <v>0</v>
      </c>
      <c r="EM129" s="31">
        <f t="shared" si="50"/>
        <v>1</v>
      </c>
      <c r="EN129" s="31">
        <f t="shared" si="50"/>
        <v>0</v>
      </c>
      <c r="EO129" s="98">
        <f t="shared" si="50"/>
        <v>0</v>
      </c>
      <c r="EP129" s="31">
        <f t="shared" si="50"/>
        <v>0</v>
      </c>
      <c r="EQ129" s="31">
        <f t="shared" si="50"/>
        <v>0</v>
      </c>
      <c r="ER129" s="31">
        <f t="shared" si="50"/>
        <v>0</v>
      </c>
      <c r="ES129" s="31">
        <f t="shared" si="50"/>
        <v>0</v>
      </c>
      <c r="ET129" s="31">
        <f t="shared" si="50"/>
        <v>0</v>
      </c>
      <c r="EU129" s="31">
        <f t="shared" si="50"/>
        <v>0</v>
      </c>
      <c r="EV129" s="113">
        <f t="shared" si="51"/>
        <v>0</v>
      </c>
      <c r="EW129" s="31">
        <f t="shared" si="56"/>
        <v>1</v>
      </c>
      <c r="EX129" s="58">
        <f t="shared" si="52"/>
        <v>0</v>
      </c>
      <c r="EY129" s="58">
        <f t="shared" si="53"/>
        <v>0.14285714285714285</v>
      </c>
      <c r="EZ129" s="58">
        <f t="shared" si="54"/>
        <v>5.8823529411764705E-2</v>
      </c>
      <c r="FX129" s="20"/>
      <c r="FY129" s="20"/>
      <c r="FZ129" s="20"/>
    </row>
    <row r="130" spans="128:182" x14ac:dyDescent="0.3">
      <c r="DX130" s="18"/>
      <c r="DZ130" s="34">
        <v>5</v>
      </c>
      <c r="EA130" s="99" t="s">
        <v>353</v>
      </c>
      <c r="EB130" s="31">
        <f t="shared" si="48"/>
        <v>0</v>
      </c>
      <c r="EC130" s="112">
        <f t="shared" si="48"/>
        <v>0</v>
      </c>
      <c r="ED130" s="31">
        <f t="shared" si="48"/>
        <v>0</v>
      </c>
      <c r="EE130" s="31">
        <f t="shared" si="48"/>
        <v>0</v>
      </c>
      <c r="EF130" s="31">
        <f t="shared" si="48"/>
        <v>0</v>
      </c>
      <c r="EG130" s="31">
        <f t="shared" si="48"/>
        <v>0</v>
      </c>
      <c r="EH130" s="31">
        <f t="shared" si="48"/>
        <v>0</v>
      </c>
      <c r="EI130" s="31">
        <f t="shared" si="48"/>
        <v>0</v>
      </c>
      <c r="EJ130" s="31">
        <f t="shared" si="48"/>
        <v>0</v>
      </c>
      <c r="EK130" s="31">
        <f t="shared" si="49"/>
        <v>0</v>
      </c>
      <c r="EL130" s="31">
        <f t="shared" si="55"/>
        <v>0</v>
      </c>
      <c r="EM130" s="31">
        <f t="shared" si="50"/>
        <v>0</v>
      </c>
      <c r="EN130" s="31">
        <f t="shared" si="50"/>
        <v>0</v>
      </c>
      <c r="EO130" s="98">
        <f t="shared" si="50"/>
        <v>0</v>
      </c>
      <c r="EP130" s="31">
        <f t="shared" si="50"/>
        <v>0</v>
      </c>
      <c r="EQ130" s="31">
        <f t="shared" si="50"/>
        <v>0</v>
      </c>
      <c r="ER130" s="31">
        <f t="shared" si="50"/>
        <v>0</v>
      </c>
      <c r="ES130" s="31">
        <f t="shared" si="50"/>
        <v>0</v>
      </c>
      <c r="ET130" s="31">
        <f t="shared" si="50"/>
        <v>0</v>
      </c>
      <c r="EU130" s="31">
        <f t="shared" si="50"/>
        <v>0</v>
      </c>
      <c r="EV130" s="113">
        <f t="shared" si="51"/>
        <v>0</v>
      </c>
      <c r="EW130" s="31">
        <f t="shared" si="56"/>
        <v>0</v>
      </c>
      <c r="EX130" s="58">
        <f t="shared" si="52"/>
        <v>0</v>
      </c>
      <c r="EY130" s="58">
        <f t="shared" si="53"/>
        <v>0</v>
      </c>
      <c r="EZ130" s="58">
        <f t="shared" si="54"/>
        <v>0</v>
      </c>
      <c r="FX130" s="20"/>
      <c r="FY130" s="20"/>
      <c r="FZ130" s="20"/>
    </row>
    <row r="131" spans="128:182" x14ac:dyDescent="0.3">
      <c r="DX131" s="18"/>
      <c r="DZ131" s="34">
        <v>6</v>
      </c>
      <c r="EA131" s="99" t="s">
        <v>18</v>
      </c>
      <c r="EB131" s="31">
        <f t="shared" si="48"/>
        <v>0</v>
      </c>
      <c r="EC131" s="112">
        <f t="shared" si="48"/>
        <v>0</v>
      </c>
      <c r="ED131" s="31">
        <f t="shared" si="48"/>
        <v>0</v>
      </c>
      <c r="EE131" s="31">
        <f t="shared" si="48"/>
        <v>0</v>
      </c>
      <c r="EF131" s="31">
        <f t="shared" si="48"/>
        <v>0</v>
      </c>
      <c r="EG131" s="31">
        <f t="shared" si="48"/>
        <v>0</v>
      </c>
      <c r="EH131" s="31">
        <f t="shared" si="48"/>
        <v>0</v>
      </c>
      <c r="EI131" s="31">
        <f t="shared" si="48"/>
        <v>0</v>
      </c>
      <c r="EJ131" s="31">
        <f t="shared" si="48"/>
        <v>0</v>
      </c>
      <c r="EK131" s="31">
        <f t="shared" si="49"/>
        <v>0</v>
      </c>
      <c r="EL131" s="31">
        <f t="shared" si="55"/>
        <v>0</v>
      </c>
      <c r="EM131" s="31">
        <f t="shared" si="50"/>
        <v>0</v>
      </c>
      <c r="EN131" s="31">
        <f t="shared" si="50"/>
        <v>0</v>
      </c>
      <c r="EO131" s="98">
        <f t="shared" si="50"/>
        <v>0</v>
      </c>
      <c r="EP131" s="31">
        <f t="shared" si="50"/>
        <v>0</v>
      </c>
      <c r="EQ131" s="31">
        <f t="shared" si="50"/>
        <v>0</v>
      </c>
      <c r="ER131" s="31">
        <f t="shared" si="50"/>
        <v>0</v>
      </c>
      <c r="ES131" s="31">
        <f t="shared" si="50"/>
        <v>0</v>
      </c>
      <c r="ET131" s="31">
        <f t="shared" si="50"/>
        <v>0</v>
      </c>
      <c r="EU131" s="31">
        <f t="shared" si="50"/>
        <v>0</v>
      </c>
      <c r="EV131" s="113">
        <f t="shared" si="51"/>
        <v>0</v>
      </c>
      <c r="EW131" s="31">
        <f t="shared" si="56"/>
        <v>0</v>
      </c>
      <c r="EX131" s="58">
        <f t="shared" si="52"/>
        <v>0</v>
      </c>
      <c r="EY131" s="58">
        <f t="shared" si="53"/>
        <v>0</v>
      </c>
      <c r="EZ131" s="58">
        <f t="shared" si="54"/>
        <v>0</v>
      </c>
      <c r="FX131" s="20"/>
      <c r="FY131" s="20"/>
      <c r="FZ131" s="20"/>
    </row>
    <row r="132" spans="128:182" ht="15" thickBot="1" x14ac:dyDescent="0.35">
      <c r="DX132" s="18"/>
      <c r="DZ132" s="34">
        <v>77</v>
      </c>
      <c r="EA132" s="35" t="s">
        <v>19</v>
      </c>
      <c r="EB132" s="44">
        <f t="shared" si="48"/>
        <v>0</v>
      </c>
      <c r="EC132" s="112">
        <f t="shared" si="48"/>
        <v>0</v>
      </c>
      <c r="ED132" s="31">
        <f t="shared" si="48"/>
        <v>0</v>
      </c>
      <c r="EE132" s="31">
        <f t="shared" si="48"/>
        <v>0</v>
      </c>
      <c r="EF132" s="31">
        <f t="shared" si="48"/>
        <v>0</v>
      </c>
      <c r="EG132" s="44">
        <f t="shared" si="48"/>
        <v>0</v>
      </c>
      <c r="EH132" s="44">
        <f t="shared" si="48"/>
        <v>0</v>
      </c>
      <c r="EI132" s="44">
        <f t="shared" si="48"/>
        <v>0</v>
      </c>
      <c r="EJ132" s="44">
        <f t="shared" si="48"/>
        <v>0</v>
      </c>
      <c r="EK132" s="37">
        <f t="shared" si="49"/>
        <v>0</v>
      </c>
      <c r="EL132" s="37">
        <f t="shared" si="55"/>
        <v>0</v>
      </c>
      <c r="EM132" s="37">
        <f t="shared" si="50"/>
        <v>0</v>
      </c>
      <c r="EN132" s="44">
        <f t="shared" si="50"/>
        <v>0</v>
      </c>
      <c r="EO132" s="98">
        <f t="shared" si="50"/>
        <v>0</v>
      </c>
      <c r="EP132" s="31">
        <f t="shared" si="50"/>
        <v>0</v>
      </c>
      <c r="EQ132" s="31">
        <f t="shared" si="50"/>
        <v>0</v>
      </c>
      <c r="ER132" s="31">
        <f t="shared" si="50"/>
        <v>0</v>
      </c>
      <c r="ES132" s="31">
        <f t="shared" si="50"/>
        <v>0</v>
      </c>
      <c r="ET132" s="31">
        <f t="shared" si="50"/>
        <v>0</v>
      </c>
      <c r="EU132" s="31">
        <f t="shared" si="50"/>
        <v>0</v>
      </c>
      <c r="EV132" s="113">
        <f t="shared" si="51"/>
        <v>0</v>
      </c>
      <c r="EW132" s="31">
        <f t="shared" si="56"/>
        <v>0</v>
      </c>
      <c r="EX132" s="58">
        <f t="shared" si="52"/>
        <v>0</v>
      </c>
      <c r="EY132" s="58">
        <f t="shared" si="53"/>
        <v>0</v>
      </c>
      <c r="EZ132" s="58">
        <f t="shared" si="54"/>
        <v>0</v>
      </c>
      <c r="FX132" s="20"/>
      <c r="FY132" s="20"/>
      <c r="FZ132" s="20"/>
    </row>
    <row r="133" spans="128:182" ht="15" thickBot="1" x14ac:dyDescent="0.35">
      <c r="DZ133" s="34">
        <v>88</v>
      </c>
      <c r="EA133" s="106" t="s">
        <v>297</v>
      </c>
      <c r="EB133" s="114">
        <f>SUM(EB125:EB132)</f>
        <v>10</v>
      </c>
      <c r="EC133" s="115">
        <f t="shared" ref="EC133:EK133" si="57">SUM(EC125:EC132)</f>
        <v>0</v>
      </c>
      <c r="ED133" s="40">
        <f t="shared" si="57"/>
        <v>0</v>
      </c>
      <c r="EE133" s="40">
        <f t="shared" si="57"/>
        <v>0</v>
      </c>
      <c r="EF133" s="40">
        <f t="shared" si="57"/>
        <v>0</v>
      </c>
      <c r="EG133" s="43">
        <f t="shared" si="57"/>
        <v>0</v>
      </c>
      <c r="EH133" s="114">
        <f t="shared" si="57"/>
        <v>0</v>
      </c>
      <c r="EI133" s="114">
        <f t="shared" si="57"/>
        <v>0</v>
      </c>
      <c r="EJ133" s="114">
        <f t="shared" si="57"/>
        <v>0</v>
      </c>
      <c r="EK133" s="40">
        <f t="shared" si="57"/>
        <v>0</v>
      </c>
      <c r="EL133" s="40">
        <f t="shared" si="55"/>
        <v>10</v>
      </c>
      <c r="EM133" s="40">
        <f t="shared" ref="EM133:EW133" si="58">SUM(EM125:EM132)</f>
        <v>7</v>
      </c>
      <c r="EN133" s="43">
        <f t="shared" si="58"/>
        <v>0</v>
      </c>
      <c r="EO133" s="42">
        <f t="shared" si="58"/>
        <v>0</v>
      </c>
      <c r="EP133" s="40">
        <f t="shared" si="58"/>
        <v>0</v>
      </c>
      <c r="EQ133" s="40">
        <f t="shared" si="58"/>
        <v>0</v>
      </c>
      <c r="ER133" s="40">
        <f t="shared" si="58"/>
        <v>0</v>
      </c>
      <c r="ES133" s="40">
        <f t="shared" si="58"/>
        <v>0</v>
      </c>
      <c r="ET133" s="40">
        <f t="shared" si="58"/>
        <v>0</v>
      </c>
      <c r="EU133" s="40">
        <f t="shared" si="58"/>
        <v>0</v>
      </c>
      <c r="EV133" s="40">
        <f t="shared" si="58"/>
        <v>0</v>
      </c>
      <c r="EW133" s="42">
        <f t="shared" si="58"/>
        <v>7</v>
      </c>
      <c r="EX133" s="58">
        <f>SUM(EX125:EX132)</f>
        <v>1</v>
      </c>
      <c r="EY133" s="58">
        <f>SUM(EY125:EY132)</f>
        <v>1</v>
      </c>
      <c r="EZ133" s="58">
        <f t="shared" si="54"/>
        <v>1</v>
      </c>
      <c r="FX133" s="20"/>
      <c r="FY133" s="20"/>
      <c r="FZ133" s="20"/>
    </row>
    <row r="134" spans="128:182" ht="15" thickBot="1" x14ac:dyDescent="0.35">
      <c r="EA134" s="76" t="s">
        <v>297</v>
      </c>
      <c r="EB134" s="273">
        <f>SUM(EL133,EW133)</f>
        <v>17</v>
      </c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  <c r="EO134" s="274"/>
      <c r="EP134" s="274"/>
      <c r="EQ134" s="274"/>
      <c r="ER134" s="274"/>
      <c r="ES134" s="274"/>
      <c r="ET134" s="274"/>
      <c r="EU134" s="274"/>
      <c r="EV134" s="274"/>
      <c r="EW134" s="275"/>
      <c r="EX134" s="111"/>
      <c r="EY134" s="111"/>
      <c r="FX134" s="20"/>
      <c r="FY134" s="20"/>
      <c r="FZ134" s="20"/>
    </row>
    <row r="135" spans="128:182" x14ac:dyDescent="0.3">
      <c r="FX135" s="20"/>
      <c r="FY135" s="20"/>
      <c r="FZ135" s="20"/>
    </row>
    <row r="136" spans="128:182" x14ac:dyDescent="0.3">
      <c r="FX136" s="20"/>
      <c r="FY136" s="20"/>
      <c r="FZ136" s="20"/>
    </row>
    <row r="137" spans="128:182" x14ac:dyDescent="0.3">
      <c r="FX137" s="20"/>
      <c r="FY137" s="20"/>
      <c r="FZ137" s="20"/>
    </row>
    <row r="138" spans="128:182" x14ac:dyDescent="0.3">
      <c r="FX138" s="20"/>
      <c r="FY138" s="20"/>
      <c r="FZ138" s="20"/>
    </row>
    <row r="139" spans="128:182" x14ac:dyDescent="0.3">
      <c r="FX139" s="20"/>
      <c r="FY139" s="20"/>
      <c r="FZ139" s="20"/>
    </row>
    <row r="140" spans="128:182" x14ac:dyDescent="0.3">
      <c r="FX140" s="20"/>
      <c r="FY140" s="20"/>
      <c r="FZ140" s="20"/>
    </row>
    <row r="141" spans="128:182" x14ac:dyDescent="0.3">
      <c r="FX141" s="20"/>
      <c r="FY141" s="20"/>
      <c r="FZ141" s="20"/>
    </row>
    <row r="142" spans="128:182" x14ac:dyDescent="0.3">
      <c r="FX142" s="20"/>
      <c r="FY142" s="20"/>
      <c r="FZ142" s="20"/>
    </row>
    <row r="143" spans="128:182" x14ac:dyDescent="0.3">
      <c r="FX143" s="20"/>
      <c r="FY143" s="20"/>
      <c r="FZ143" s="20"/>
    </row>
    <row r="144" spans="128:182" x14ac:dyDescent="0.3">
      <c r="FX144" s="20"/>
      <c r="FY144" s="20"/>
      <c r="FZ144" s="20"/>
    </row>
    <row r="145" spans="128:182" x14ac:dyDescent="0.3">
      <c r="FX145" s="20"/>
      <c r="FY145" s="20"/>
      <c r="FZ145" s="20"/>
    </row>
    <row r="146" spans="128:182" x14ac:dyDescent="0.3">
      <c r="FX146" s="20"/>
      <c r="FY146" s="20"/>
      <c r="FZ146" s="20"/>
    </row>
    <row r="147" spans="128:182" x14ac:dyDescent="0.3">
      <c r="FX147" s="20"/>
      <c r="FY147" s="20"/>
      <c r="FZ147" s="20"/>
    </row>
    <row r="148" spans="128:182" x14ac:dyDescent="0.3">
      <c r="FX148" s="20"/>
      <c r="FY148" s="20"/>
      <c r="FZ148" s="20"/>
    </row>
    <row r="149" spans="128:182" x14ac:dyDescent="0.3">
      <c r="FX149" s="20"/>
      <c r="FY149" s="20"/>
      <c r="FZ149" s="20"/>
    </row>
    <row r="150" spans="128:182" x14ac:dyDescent="0.3">
      <c r="FX150" s="20"/>
      <c r="FY150" s="20"/>
      <c r="FZ150" s="20"/>
    </row>
    <row r="151" spans="128:182" ht="15" thickBot="1" x14ac:dyDescent="0.35">
      <c r="FX151" s="20"/>
      <c r="FY151" s="20"/>
      <c r="FZ151" s="20"/>
    </row>
    <row r="152" spans="128:182" ht="15" thickBot="1" x14ac:dyDescent="0.35">
      <c r="EA152" s="254" t="s">
        <v>354</v>
      </c>
      <c r="EB152" s="256" t="s">
        <v>306</v>
      </c>
      <c r="EC152" s="257"/>
      <c r="ED152" s="257"/>
      <c r="EE152" s="257"/>
      <c r="EF152" s="257"/>
      <c r="EG152" s="257"/>
      <c r="EH152" s="257"/>
      <c r="EI152" s="257"/>
      <c r="EJ152" s="257"/>
      <c r="EK152" s="257"/>
      <c r="EL152" s="258"/>
      <c r="EM152" s="256" t="s">
        <v>307</v>
      </c>
      <c r="EN152" s="257"/>
      <c r="EO152" s="257"/>
      <c r="EP152" s="257"/>
      <c r="EQ152" s="257"/>
      <c r="ER152" s="257"/>
      <c r="ES152" s="257"/>
      <c r="ET152" s="257"/>
      <c r="EU152" s="257"/>
      <c r="EV152" s="257"/>
      <c r="EW152" s="258"/>
      <c r="EX152" s="262" t="s">
        <v>295</v>
      </c>
      <c r="EY152" s="263"/>
      <c r="FX152" s="20"/>
      <c r="FY152" s="20"/>
      <c r="FZ152" s="20"/>
    </row>
    <row r="153" spans="128:182" ht="15" thickBot="1" x14ac:dyDescent="0.35">
      <c r="EA153" s="255"/>
      <c r="EB153" s="22" t="str">
        <f t="shared" ref="EB153:EK153" si="59">EB4</f>
        <v>15-15.1</v>
      </c>
      <c r="EC153" s="93" t="str">
        <f t="shared" si="59"/>
        <v>15.1-15.2</v>
      </c>
      <c r="ED153" s="22" t="str">
        <f t="shared" si="59"/>
        <v>15.2-15.3</v>
      </c>
      <c r="EE153" s="22" t="str">
        <f t="shared" si="59"/>
        <v>15.3-15.4</v>
      </c>
      <c r="EF153" s="22" t="str">
        <f t="shared" si="59"/>
        <v>15.4-15.5</v>
      </c>
      <c r="EG153" s="22" t="str">
        <f t="shared" si="59"/>
        <v>15.5-15.6</v>
      </c>
      <c r="EH153" s="22" t="str">
        <f t="shared" si="59"/>
        <v>15.6-15.7</v>
      </c>
      <c r="EI153" s="22" t="str">
        <f t="shared" si="59"/>
        <v>15.7-15.8</v>
      </c>
      <c r="EJ153" s="22" t="str">
        <f t="shared" si="59"/>
        <v>15.8-15.9</v>
      </c>
      <c r="EK153" s="22" t="str">
        <f t="shared" si="59"/>
        <v>15.9-16</v>
      </c>
      <c r="EL153" s="22" t="s">
        <v>297</v>
      </c>
      <c r="EM153" s="46" t="str">
        <f t="shared" ref="EM153:EV153" si="60">EB$4</f>
        <v>15-15.1</v>
      </c>
      <c r="EN153" s="46" t="str">
        <f t="shared" si="60"/>
        <v>15.1-15.2</v>
      </c>
      <c r="EO153" s="46" t="str">
        <f t="shared" si="60"/>
        <v>15.2-15.3</v>
      </c>
      <c r="EP153" s="46" t="str">
        <f t="shared" si="60"/>
        <v>15.3-15.4</v>
      </c>
      <c r="EQ153" s="46" t="str">
        <f t="shared" si="60"/>
        <v>15.4-15.5</v>
      </c>
      <c r="ER153" s="46" t="str">
        <f t="shared" si="60"/>
        <v>15.5-15.6</v>
      </c>
      <c r="ES153" s="46" t="str">
        <f t="shared" si="60"/>
        <v>15.6-15.7</v>
      </c>
      <c r="ET153" s="46" t="str">
        <f t="shared" si="60"/>
        <v>15.7-15.8</v>
      </c>
      <c r="EU153" s="46" t="str">
        <f t="shared" si="60"/>
        <v>15.8-15.9</v>
      </c>
      <c r="EV153" s="81" t="str">
        <f t="shared" si="60"/>
        <v>15.9-16</v>
      </c>
      <c r="EW153" s="22" t="s">
        <v>297</v>
      </c>
      <c r="EX153" s="83" t="s">
        <v>308</v>
      </c>
      <c r="EY153" s="84" t="s">
        <v>309</v>
      </c>
      <c r="FX153" s="20"/>
      <c r="FY153" s="20"/>
      <c r="FZ153" s="20"/>
    </row>
    <row r="154" spans="128:182" x14ac:dyDescent="0.3">
      <c r="DX154" s="18"/>
      <c r="EA154" s="116">
        <v>2013</v>
      </c>
      <c r="EB154" s="31">
        <f t="shared" ref="EB154:EJ156" si="61">COUNTIFS($CG:$CG,"N",$A:$A,"&gt;="&amp;EB$1,$A:$A,"&lt;"&amp;EC$1,$C:$C,$EA154)+COUNTIFS($CG:$CG,"E",$A:$A,"&gt;="&amp;EB$1,$A:$A,"&lt;"&amp;EC$1,$C:$C,$EA154)</f>
        <v>5</v>
      </c>
      <c r="EC154" s="112">
        <f t="shared" si="61"/>
        <v>0</v>
      </c>
      <c r="ED154" s="31">
        <f t="shared" si="61"/>
        <v>0</v>
      </c>
      <c r="EE154" s="31">
        <f t="shared" si="61"/>
        <v>0</v>
      </c>
      <c r="EF154" s="31">
        <f t="shared" si="61"/>
        <v>0</v>
      </c>
      <c r="EG154" s="31">
        <f t="shared" si="61"/>
        <v>0</v>
      </c>
      <c r="EH154" s="31">
        <f t="shared" si="61"/>
        <v>0</v>
      </c>
      <c r="EI154" s="31">
        <f t="shared" si="61"/>
        <v>0</v>
      </c>
      <c r="EJ154" s="31">
        <f t="shared" si="61"/>
        <v>0</v>
      </c>
      <c r="EK154" s="31">
        <f>COUNTIFS($CG:$CG,"N",$A:$A,"&gt;="&amp;EK$1,$A:$A,"&lt;="&amp;EL$1,$C:$C,$EA154)+COUNTIFS($CG:$CG,"E",$A:$A,"&gt;="&amp;EK$1,$A:$A,"&lt;="&amp;EL$1,$C:$C,$EA154)</f>
        <v>0</v>
      </c>
      <c r="EL154" s="31">
        <f>SUM(EB154:EK154)</f>
        <v>5</v>
      </c>
      <c r="EM154" s="31">
        <f t="shared" ref="EM154:EU156" si="62">COUNTIFS($CG:$CG,"S",$A:$A,"&gt;="&amp;EB$1,$A:$A,"&lt;"&amp;EC$1,$C:$C,$EA154)+COUNTIFS($CG:$CG,"W",$A:$A,"&gt;="&amp;EB$1,$A:$A,"&lt;"&amp;EC$1,$C:$C,$EA154)</f>
        <v>1</v>
      </c>
      <c r="EN154" s="31">
        <f t="shared" si="62"/>
        <v>0</v>
      </c>
      <c r="EO154" s="31">
        <f t="shared" si="62"/>
        <v>0</v>
      </c>
      <c r="EP154" s="31">
        <f t="shared" si="62"/>
        <v>0</v>
      </c>
      <c r="EQ154" s="31">
        <f t="shared" si="62"/>
        <v>0</v>
      </c>
      <c r="ER154" s="31">
        <f t="shared" si="62"/>
        <v>0</v>
      </c>
      <c r="ES154" s="31">
        <f t="shared" si="62"/>
        <v>0</v>
      </c>
      <c r="ET154" s="31">
        <f t="shared" si="62"/>
        <v>0</v>
      </c>
      <c r="EU154" s="31">
        <f t="shared" si="62"/>
        <v>0</v>
      </c>
      <c r="EV154" s="113">
        <f>COUNTIFS($CG:$CG,"S",$A:$A,"&gt;="&amp;EK$1,$A:$A,"&lt;="&amp;EL$1,$C:$C,$EA154)+COUNTIFS($CG:$CG,"W",$A:$A,"&gt;="&amp;EK$1,$A:$A,"&lt;="&amp;EL$1,$C:$C,$EA154)</f>
        <v>0</v>
      </c>
      <c r="EW154" s="31">
        <f>SUM(EM154:EV154)</f>
        <v>1</v>
      </c>
      <c r="EX154" s="58">
        <f>IF($EL$157=0,0,EL154/$EL$157)</f>
        <v>0.5</v>
      </c>
      <c r="EY154" s="58">
        <f>IF($EW$157=0,0,EW154/$EW$157)</f>
        <v>0.14285714285714285</v>
      </c>
      <c r="FX154" s="20"/>
      <c r="FY154" s="20"/>
      <c r="FZ154" s="20"/>
    </row>
    <row r="155" spans="128:182" x14ac:dyDescent="0.3">
      <c r="DX155" s="18"/>
      <c r="EA155" s="117">
        <v>2014</v>
      </c>
      <c r="EB155" s="31">
        <f t="shared" si="61"/>
        <v>4</v>
      </c>
      <c r="EC155" s="112">
        <f t="shared" si="61"/>
        <v>0</v>
      </c>
      <c r="ED155" s="31">
        <f t="shared" si="61"/>
        <v>0</v>
      </c>
      <c r="EE155" s="31">
        <f t="shared" si="61"/>
        <v>0</v>
      </c>
      <c r="EF155" s="31">
        <f t="shared" si="61"/>
        <v>0</v>
      </c>
      <c r="EG155" s="31">
        <f t="shared" si="61"/>
        <v>0</v>
      </c>
      <c r="EH155" s="31">
        <f t="shared" si="61"/>
        <v>0</v>
      </c>
      <c r="EI155" s="31">
        <f t="shared" si="61"/>
        <v>0</v>
      </c>
      <c r="EJ155" s="31">
        <f t="shared" si="61"/>
        <v>0</v>
      </c>
      <c r="EK155" s="31">
        <f>COUNTIFS($CG:$CG,"N",$A:$A,"&gt;="&amp;EK$1,$A:$A,"&lt;="&amp;EL$1,$C:$C,$EA155)+COUNTIFS($CG:$CG,"E",$A:$A,"&gt;="&amp;EK$1,$A:$A,"&lt;="&amp;EL$1,$C:$C,$EA155)</f>
        <v>0</v>
      </c>
      <c r="EL155" s="31">
        <f>SUM(EB155:EK155)</f>
        <v>4</v>
      </c>
      <c r="EM155" s="31">
        <f t="shared" si="62"/>
        <v>3</v>
      </c>
      <c r="EN155" s="31">
        <f t="shared" si="62"/>
        <v>0</v>
      </c>
      <c r="EO155" s="31">
        <f t="shared" si="62"/>
        <v>0</v>
      </c>
      <c r="EP155" s="31">
        <f t="shared" si="62"/>
        <v>0</v>
      </c>
      <c r="EQ155" s="31">
        <f t="shared" si="62"/>
        <v>0</v>
      </c>
      <c r="ER155" s="31">
        <f t="shared" si="62"/>
        <v>0</v>
      </c>
      <c r="ES155" s="31">
        <f t="shared" si="62"/>
        <v>0</v>
      </c>
      <c r="ET155" s="31">
        <f t="shared" si="62"/>
        <v>0</v>
      </c>
      <c r="EU155" s="31">
        <f t="shared" si="62"/>
        <v>0</v>
      </c>
      <c r="EV155" s="100">
        <f>COUNTIFS($CG:$CG,"S",$A:$A,"&gt;="&amp;EK$1,$A:$A,"&lt;="&amp;EL$1,$C:$C,$EA155)+COUNTIFS($CG:$CG,"W",$A:$A,"&gt;="&amp;EK$1,$A:$A,"&lt;="&amp;EL$1,$C:$C,$EA155)</f>
        <v>0</v>
      </c>
      <c r="EW155" s="98">
        <f>SUM(EM155:EV155)</f>
        <v>3</v>
      </c>
      <c r="EX155" s="58">
        <f>IF($EL$157=0,0,EL155/$EL$157)</f>
        <v>0.4</v>
      </c>
      <c r="EY155" s="58">
        <f>IF($EW$157=0,0,EW155/$EW$157)</f>
        <v>0.42857142857142855</v>
      </c>
      <c r="FX155" s="20"/>
      <c r="FY155" s="20"/>
      <c r="FZ155" s="20"/>
    </row>
    <row r="156" spans="128:182" ht="15" thickBot="1" x14ac:dyDescent="0.35">
      <c r="DX156" s="18"/>
      <c r="EA156" s="118">
        <v>2015</v>
      </c>
      <c r="EB156" s="44">
        <f t="shared" si="61"/>
        <v>1</v>
      </c>
      <c r="EC156" s="119">
        <f t="shared" si="61"/>
        <v>0</v>
      </c>
      <c r="ED156" s="31">
        <f t="shared" si="61"/>
        <v>0</v>
      </c>
      <c r="EE156" s="31">
        <f t="shared" si="61"/>
        <v>0</v>
      </c>
      <c r="EF156" s="31">
        <f t="shared" si="61"/>
        <v>0</v>
      </c>
      <c r="EG156" s="31">
        <f t="shared" si="61"/>
        <v>0</v>
      </c>
      <c r="EH156" s="31">
        <f t="shared" si="61"/>
        <v>0</v>
      </c>
      <c r="EI156" s="31">
        <f t="shared" si="61"/>
        <v>0</v>
      </c>
      <c r="EJ156" s="31">
        <f t="shared" si="61"/>
        <v>0</v>
      </c>
      <c r="EK156" s="31">
        <f>COUNTIFS($CG:$CG,"N",$A:$A,"&gt;="&amp;EK$1,$A:$A,"&lt;="&amp;EL$1,$C:$C,$EA156)+COUNTIFS($CG:$CG,"E",$A:$A,"&gt;="&amp;EK$1,$A:$A,"&lt;="&amp;EL$1,$C:$C,$EA156)</f>
        <v>0</v>
      </c>
      <c r="EL156" s="37">
        <f>SUM(EB156:EK156)</f>
        <v>1</v>
      </c>
      <c r="EM156" s="44">
        <f t="shared" si="62"/>
        <v>3</v>
      </c>
      <c r="EN156" s="31">
        <f t="shared" si="62"/>
        <v>0</v>
      </c>
      <c r="EO156" s="44">
        <f t="shared" si="62"/>
        <v>0</v>
      </c>
      <c r="EP156" s="44">
        <f t="shared" si="62"/>
        <v>0</v>
      </c>
      <c r="EQ156" s="44">
        <f t="shared" si="62"/>
        <v>0</v>
      </c>
      <c r="ER156" s="44">
        <f t="shared" si="62"/>
        <v>0</v>
      </c>
      <c r="ES156" s="31">
        <f t="shared" si="62"/>
        <v>0</v>
      </c>
      <c r="ET156" s="44">
        <f t="shared" si="62"/>
        <v>0</v>
      </c>
      <c r="EU156" s="31">
        <f t="shared" si="62"/>
        <v>0</v>
      </c>
      <c r="EV156" s="31">
        <f>COUNTIFS($CG:$CG,"S",$A:$A,"&gt;="&amp;EK$1,$A:$A,"&lt;="&amp;EL$1,$C:$C,$EA156)+COUNTIFS($CG:$CG,"W",$A:$A,"&gt;="&amp;EK$1,$A:$A,"&lt;="&amp;EL$1,$C:$C,$EA156)</f>
        <v>0</v>
      </c>
      <c r="EW156" s="98">
        <f>SUM(EM156:EV156)</f>
        <v>3</v>
      </c>
      <c r="EX156" s="58">
        <f>IF($EL$157=0,0,EL156/$EL$157)</f>
        <v>0.1</v>
      </c>
      <c r="EY156" s="58">
        <f>IF($EW$157=0,0,EW156/$EW$157)</f>
        <v>0.42857142857142855</v>
      </c>
      <c r="FX156" s="20"/>
      <c r="FY156" s="20"/>
      <c r="FZ156" s="20"/>
    </row>
    <row r="157" spans="128:182" ht="15" thickBot="1" x14ac:dyDescent="0.35">
      <c r="DX157" s="18"/>
      <c r="EA157" s="71" t="s">
        <v>297</v>
      </c>
      <c r="EB157" s="114">
        <f t="shared" ref="EB157:EV157" si="63">SUM(EB154:EB156)</f>
        <v>10</v>
      </c>
      <c r="EC157" s="120">
        <f t="shared" si="63"/>
        <v>0</v>
      </c>
      <c r="ED157" s="40">
        <f t="shared" si="63"/>
        <v>0</v>
      </c>
      <c r="EE157" s="40">
        <f t="shared" si="63"/>
        <v>0</v>
      </c>
      <c r="EF157" s="40">
        <f t="shared" si="63"/>
        <v>0</v>
      </c>
      <c r="EG157" s="40">
        <f t="shared" si="63"/>
        <v>0</v>
      </c>
      <c r="EH157" s="40">
        <f t="shared" si="63"/>
        <v>0</v>
      </c>
      <c r="EI157" s="40">
        <f t="shared" si="63"/>
        <v>0</v>
      </c>
      <c r="EJ157" s="40">
        <f t="shared" si="63"/>
        <v>0</v>
      </c>
      <c r="EK157" s="40">
        <f t="shared" si="63"/>
        <v>0</v>
      </c>
      <c r="EL157" s="44">
        <f>SUM(EB157:EK157)</f>
        <v>10</v>
      </c>
      <c r="EM157" s="43">
        <f t="shared" si="63"/>
        <v>7</v>
      </c>
      <c r="EN157" s="40">
        <f t="shared" si="63"/>
        <v>0</v>
      </c>
      <c r="EO157" s="43">
        <f t="shared" si="63"/>
        <v>0</v>
      </c>
      <c r="EP157" s="114">
        <f t="shared" si="63"/>
        <v>0</v>
      </c>
      <c r="EQ157" s="114">
        <f t="shared" si="63"/>
        <v>0</v>
      </c>
      <c r="ER157" s="114">
        <f t="shared" si="63"/>
        <v>0</v>
      </c>
      <c r="ES157" s="40">
        <f t="shared" si="63"/>
        <v>0</v>
      </c>
      <c r="ET157" s="43">
        <f t="shared" si="63"/>
        <v>0</v>
      </c>
      <c r="EU157" s="40">
        <f t="shared" si="63"/>
        <v>0</v>
      </c>
      <c r="EV157" s="40">
        <f t="shared" si="63"/>
        <v>0</v>
      </c>
      <c r="EW157" s="42">
        <f>SUM(EW154:EW156)</f>
        <v>7</v>
      </c>
      <c r="EX157" s="58">
        <f>SUM(EX154:EX156)</f>
        <v>1</v>
      </c>
      <c r="EY157" s="58">
        <f>SUM(EY154:EY156)</f>
        <v>1</v>
      </c>
      <c r="FX157" s="20"/>
      <c r="FY157" s="20"/>
      <c r="FZ157" s="20"/>
    </row>
    <row r="158" spans="128:182" ht="15" thickBot="1" x14ac:dyDescent="0.35">
      <c r="EA158" s="76" t="s">
        <v>297</v>
      </c>
      <c r="EB158" s="273">
        <f>SUM(EL157,EW157)</f>
        <v>17</v>
      </c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1"/>
      <c r="EM158" s="274"/>
      <c r="EN158" s="274"/>
      <c r="EO158" s="274"/>
      <c r="EP158" s="274"/>
      <c r="EQ158" s="274"/>
      <c r="ER158" s="274"/>
      <c r="ES158" s="274"/>
      <c r="ET158" s="274"/>
      <c r="EU158" s="274"/>
      <c r="EV158" s="274"/>
      <c r="EW158" s="272"/>
      <c r="EX158" s="78"/>
      <c r="EY158" s="78"/>
      <c r="FX158" s="20"/>
      <c r="FY158" s="20"/>
      <c r="FZ158" s="20"/>
    </row>
    <row r="159" spans="128:182" x14ac:dyDescent="0.3">
      <c r="FX159" s="20"/>
      <c r="FY159" s="20"/>
      <c r="FZ159" s="20"/>
    </row>
    <row r="160" spans="128:182" x14ac:dyDescent="0.3">
      <c r="FX160" s="20"/>
      <c r="FY160" s="20"/>
      <c r="FZ160" s="20"/>
    </row>
    <row r="161" spans="131:182" x14ac:dyDescent="0.3">
      <c r="EA161" s="121"/>
      <c r="EB161" s="121"/>
      <c r="EC161" s="122"/>
      <c r="ED161" s="121"/>
      <c r="EE161" s="121"/>
      <c r="EF161" s="121"/>
      <c r="EG161" s="121"/>
      <c r="EH161" s="121"/>
      <c r="EI161" s="121"/>
      <c r="EJ161" s="121"/>
      <c r="EK161" s="121"/>
      <c r="EX161" s="123"/>
      <c r="EY161" s="123"/>
      <c r="FX161" s="20"/>
      <c r="FY161" s="20"/>
      <c r="FZ161" s="20"/>
    </row>
    <row r="162" spans="131:182" x14ac:dyDescent="0.3">
      <c r="EA162" s="124"/>
      <c r="EB162" s="125"/>
      <c r="EC162" s="126"/>
      <c r="ED162" s="125"/>
      <c r="EE162" s="125"/>
      <c r="EF162" s="125"/>
      <c r="EG162" s="125"/>
      <c r="EH162" s="125"/>
      <c r="EI162" s="125"/>
      <c r="EJ162" s="125"/>
      <c r="EK162" s="125"/>
      <c r="FX162" s="20"/>
      <c r="FY162" s="20"/>
      <c r="FZ162" s="20"/>
    </row>
    <row r="163" spans="131:182" x14ac:dyDescent="0.3">
      <c r="EA163" s="124"/>
      <c r="EB163" s="125"/>
      <c r="EC163" s="126"/>
      <c r="ED163" s="125"/>
      <c r="EE163" s="125"/>
      <c r="EF163" s="125"/>
      <c r="EG163" s="125"/>
      <c r="EH163" s="125"/>
      <c r="EI163" s="125"/>
      <c r="EJ163" s="125"/>
      <c r="EK163" s="125"/>
      <c r="FX163" s="20"/>
      <c r="FY163" s="20"/>
      <c r="FZ163" s="20"/>
    </row>
    <row r="164" spans="131:182" x14ac:dyDescent="0.3">
      <c r="EA164" s="124"/>
      <c r="EB164" s="125"/>
      <c r="EC164" s="126"/>
      <c r="ED164" s="125"/>
      <c r="EE164" s="125"/>
      <c r="EF164" s="125"/>
      <c r="EG164" s="125"/>
      <c r="EH164" s="125"/>
      <c r="EI164" s="125"/>
      <c r="EJ164" s="125"/>
      <c r="EK164" s="125"/>
      <c r="FX164" s="20"/>
      <c r="FY164" s="20"/>
      <c r="FZ164" s="20"/>
    </row>
    <row r="165" spans="131:182" x14ac:dyDescent="0.3">
      <c r="EB165" s="125"/>
      <c r="EC165" s="126"/>
      <c r="ED165" s="125"/>
      <c r="FX165" s="20"/>
      <c r="FY165" s="20"/>
      <c r="FZ165" s="20"/>
    </row>
    <row r="166" spans="131:182" x14ac:dyDescent="0.3">
      <c r="FX166" s="20"/>
      <c r="FY166" s="20"/>
      <c r="FZ166" s="20"/>
    </row>
    <row r="167" spans="131:182" x14ac:dyDescent="0.3">
      <c r="FX167" s="20"/>
      <c r="FY167" s="20"/>
      <c r="FZ167" s="20"/>
    </row>
    <row r="168" spans="131:182" x14ac:dyDescent="0.3">
      <c r="FX168" s="20"/>
      <c r="FY168" s="20"/>
      <c r="FZ168" s="20"/>
    </row>
    <row r="169" spans="131:182" x14ac:dyDescent="0.3">
      <c r="FX169" s="20"/>
      <c r="FY169" s="20"/>
      <c r="FZ169" s="20"/>
    </row>
    <row r="170" spans="131:182" x14ac:dyDescent="0.3">
      <c r="FX170" s="20"/>
      <c r="FY170" s="20"/>
      <c r="FZ170" s="20"/>
    </row>
    <row r="171" spans="131:182" x14ac:dyDescent="0.3">
      <c r="FX171" s="20"/>
      <c r="FY171" s="20"/>
      <c r="FZ171" s="20"/>
    </row>
    <row r="172" spans="131:182" x14ac:dyDescent="0.3">
      <c r="FX172" s="20"/>
      <c r="FY172" s="20"/>
      <c r="FZ172" s="20"/>
    </row>
    <row r="173" spans="131:182" x14ac:dyDescent="0.3">
      <c r="FX173" s="20"/>
      <c r="FY173" s="20"/>
      <c r="FZ173" s="20"/>
    </row>
    <row r="174" spans="131:182" x14ac:dyDescent="0.3">
      <c r="FX174" s="20"/>
      <c r="FY174" s="20"/>
      <c r="FZ174" s="20"/>
    </row>
    <row r="175" spans="131:182" ht="15" thickBot="1" x14ac:dyDescent="0.35">
      <c r="FX175" s="20"/>
      <c r="FY175" s="20"/>
      <c r="FZ175" s="20"/>
    </row>
    <row r="176" spans="131:182" ht="15" thickBot="1" x14ac:dyDescent="0.35">
      <c r="EA176" s="254" t="s">
        <v>355</v>
      </c>
      <c r="EB176" s="256" t="s">
        <v>294</v>
      </c>
      <c r="EC176" s="257"/>
      <c r="ED176" s="257"/>
      <c r="EE176" s="257"/>
      <c r="EF176" s="257"/>
      <c r="EG176" s="257"/>
      <c r="EH176" s="257"/>
      <c r="EI176" s="257"/>
      <c r="EJ176" s="257"/>
      <c r="EK176" s="257"/>
      <c r="EL176" s="258"/>
      <c r="EM176" s="259" t="s">
        <v>295</v>
      </c>
      <c r="EN176" s="19"/>
      <c r="EO176" s="19"/>
      <c r="EP176" s="19"/>
      <c r="EQ176" s="19"/>
      <c r="ER176" s="19"/>
      <c r="FS176" s="20"/>
      <c r="FT176" s="20"/>
      <c r="FU176" s="20"/>
    </row>
    <row r="177" spans="128:182" ht="15" thickBot="1" x14ac:dyDescent="0.35">
      <c r="EA177" s="255"/>
      <c r="EB177" s="22" t="str">
        <f t="shared" ref="EB177:EK177" si="64">EB4</f>
        <v>15-15.1</v>
      </c>
      <c r="EC177" s="23" t="str">
        <f t="shared" si="64"/>
        <v>15.1-15.2</v>
      </c>
      <c r="ED177" s="22" t="str">
        <f t="shared" si="64"/>
        <v>15.2-15.3</v>
      </c>
      <c r="EE177" s="24" t="str">
        <f t="shared" si="64"/>
        <v>15.3-15.4</v>
      </c>
      <c r="EF177" s="24" t="str">
        <f t="shared" si="64"/>
        <v>15.4-15.5</v>
      </c>
      <c r="EG177" s="24" t="str">
        <f t="shared" si="64"/>
        <v>15.5-15.6</v>
      </c>
      <c r="EH177" s="24" t="str">
        <f t="shared" si="64"/>
        <v>15.6-15.7</v>
      </c>
      <c r="EI177" s="24" t="str">
        <f t="shared" si="64"/>
        <v>15.7-15.8</v>
      </c>
      <c r="EJ177" s="24" t="str">
        <f t="shared" si="64"/>
        <v>15.8-15.9</v>
      </c>
      <c r="EK177" s="24" t="str">
        <f t="shared" si="64"/>
        <v>15.9-16</v>
      </c>
      <c r="EL177" s="24" t="s">
        <v>297</v>
      </c>
      <c r="EM177" s="259"/>
      <c r="EN177" s="19"/>
      <c r="EO177" s="19"/>
      <c r="EP177" s="19"/>
      <c r="EQ177" s="19"/>
      <c r="ER177" s="19"/>
      <c r="FS177" s="20"/>
      <c r="FT177" s="20"/>
      <c r="FU177" s="20"/>
    </row>
    <row r="178" spans="128:182" x14ac:dyDescent="0.3">
      <c r="DX178" s="18"/>
      <c r="EA178" s="26" t="s">
        <v>356</v>
      </c>
      <c r="EB178" s="31">
        <f t="shared" ref="EB178:EJ183" si="65">COUNTIFS($A:$A,"&gt;="&amp;EB$1,$A:$A,"&lt;"&amp;EC$1,$CI:$CI,"&gt;="&amp;$DY179,$CI:$CI,"&lt;="&amp;$DZ179)</f>
        <v>2</v>
      </c>
      <c r="EC178" s="28">
        <f t="shared" si="65"/>
        <v>0</v>
      </c>
      <c r="ED178" s="31">
        <f t="shared" si="65"/>
        <v>0</v>
      </c>
      <c r="EE178" s="98">
        <f t="shared" si="65"/>
        <v>0</v>
      </c>
      <c r="EF178" s="98">
        <f t="shared" si="65"/>
        <v>0</v>
      </c>
      <c r="EG178" s="98">
        <f t="shared" si="65"/>
        <v>0</v>
      </c>
      <c r="EH178" s="98">
        <f t="shared" si="65"/>
        <v>0</v>
      </c>
      <c r="EI178" s="98">
        <f t="shared" si="65"/>
        <v>0</v>
      </c>
      <c r="EJ178" s="98">
        <f t="shared" si="65"/>
        <v>0</v>
      </c>
      <c r="EK178" s="98">
        <f t="shared" ref="EK178:EK183" si="66">COUNTIFS($A:$A,"&gt;="&amp;EK$1,$A:$A,"&lt;="&amp;EL$1,$CI:$CI,"&gt;="&amp;$DY179,$CI:$CI,"&lt;="&amp;$DZ179)</f>
        <v>0</v>
      </c>
      <c r="EL178" s="98">
        <f>SUM(EB178:EK178)</f>
        <v>2</v>
      </c>
      <c r="EM178" s="32">
        <f t="shared" ref="EM178:EM184" si="67">IF($EL$185=0,0,EL178/$EL$185)</f>
        <v>0.13333333333333333</v>
      </c>
      <c r="FS178" s="20"/>
      <c r="FT178" s="20"/>
      <c r="FU178" s="20"/>
    </row>
    <row r="179" spans="128:182" x14ac:dyDescent="0.3">
      <c r="DX179" s="18"/>
      <c r="DY179" s="127">
        <v>16</v>
      </c>
      <c r="DZ179" s="128">
        <v>20</v>
      </c>
      <c r="EA179" s="99" t="s">
        <v>357</v>
      </c>
      <c r="EB179" s="31">
        <f t="shared" si="65"/>
        <v>3</v>
      </c>
      <c r="EC179" s="28">
        <f t="shared" si="65"/>
        <v>0</v>
      </c>
      <c r="ED179" s="31">
        <f t="shared" si="65"/>
        <v>0</v>
      </c>
      <c r="EE179" s="98">
        <f t="shared" si="65"/>
        <v>0</v>
      </c>
      <c r="EF179" s="98">
        <f t="shared" si="65"/>
        <v>0</v>
      </c>
      <c r="EG179" s="98">
        <f t="shared" si="65"/>
        <v>0</v>
      </c>
      <c r="EH179" s="98">
        <f t="shared" si="65"/>
        <v>0</v>
      </c>
      <c r="EI179" s="98">
        <f t="shared" si="65"/>
        <v>0</v>
      </c>
      <c r="EJ179" s="98">
        <f t="shared" si="65"/>
        <v>0</v>
      </c>
      <c r="EK179" s="98">
        <f t="shared" si="66"/>
        <v>0</v>
      </c>
      <c r="EL179" s="98">
        <f t="shared" ref="EL179:EL184" si="68">SUM(EB179:EK179)</f>
        <v>3</v>
      </c>
      <c r="EM179" s="32">
        <f t="shared" si="67"/>
        <v>0.2</v>
      </c>
      <c r="FS179" s="20"/>
      <c r="FT179" s="20"/>
      <c r="FU179" s="20"/>
    </row>
    <row r="180" spans="128:182" x14ac:dyDescent="0.3">
      <c r="DX180" s="18"/>
      <c r="DY180" s="127">
        <v>21</v>
      </c>
      <c r="DZ180" s="128">
        <v>24</v>
      </c>
      <c r="EA180" s="99" t="s">
        <v>358</v>
      </c>
      <c r="EB180" s="31">
        <f t="shared" si="65"/>
        <v>3</v>
      </c>
      <c r="EC180" s="28">
        <f t="shared" si="65"/>
        <v>0</v>
      </c>
      <c r="ED180" s="31">
        <f t="shared" si="65"/>
        <v>0</v>
      </c>
      <c r="EE180" s="98">
        <f t="shared" si="65"/>
        <v>0</v>
      </c>
      <c r="EF180" s="98">
        <f t="shared" si="65"/>
        <v>0</v>
      </c>
      <c r="EG180" s="98">
        <f t="shared" si="65"/>
        <v>0</v>
      </c>
      <c r="EH180" s="98">
        <f t="shared" si="65"/>
        <v>0</v>
      </c>
      <c r="EI180" s="98">
        <f t="shared" si="65"/>
        <v>0</v>
      </c>
      <c r="EJ180" s="98">
        <f t="shared" si="65"/>
        <v>0</v>
      </c>
      <c r="EK180" s="98">
        <f t="shared" si="66"/>
        <v>0</v>
      </c>
      <c r="EL180" s="98">
        <f t="shared" si="68"/>
        <v>3</v>
      </c>
      <c r="EM180" s="32">
        <f t="shared" si="67"/>
        <v>0.2</v>
      </c>
      <c r="FS180" s="20"/>
      <c r="FT180" s="20"/>
      <c r="FU180" s="20"/>
    </row>
    <row r="181" spans="128:182" x14ac:dyDescent="0.3">
      <c r="DX181" s="18"/>
      <c r="DY181" s="127">
        <v>25</v>
      </c>
      <c r="DZ181" s="128">
        <v>35</v>
      </c>
      <c r="EA181" s="99" t="s">
        <v>359</v>
      </c>
      <c r="EB181" s="31">
        <f t="shared" si="65"/>
        <v>3</v>
      </c>
      <c r="EC181" s="28">
        <f t="shared" si="65"/>
        <v>0</v>
      </c>
      <c r="ED181" s="31">
        <f t="shared" si="65"/>
        <v>0</v>
      </c>
      <c r="EE181" s="98">
        <f t="shared" si="65"/>
        <v>0</v>
      </c>
      <c r="EF181" s="98">
        <f t="shared" si="65"/>
        <v>0</v>
      </c>
      <c r="EG181" s="98">
        <f t="shared" si="65"/>
        <v>0</v>
      </c>
      <c r="EH181" s="98">
        <f t="shared" si="65"/>
        <v>0</v>
      </c>
      <c r="EI181" s="98">
        <f t="shared" si="65"/>
        <v>0</v>
      </c>
      <c r="EJ181" s="98">
        <f t="shared" si="65"/>
        <v>0</v>
      </c>
      <c r="EK181" s="98">
        <f t="shared" si="66"/>
        <v>0</v>
      </c>
      <c r="EL181" s="98">
        <f t="shared" si="68"/>
        <v>3</v>
      </c>
      <c r="EM181" s="32">
        <f t="shared" si="67"/>
        <v>0.2</v>
      </c>
      <c r="FS181" s="20"/>
      <c r="FT181" s="20"/>
      <c r="FU181" s="20"/>
    </row>
    <row r="182" spans="128:182" x14ac:dyDescent="0.3">
      <c r="DX182" s="18"/>
      <c r="DY182" s="127">
        <v>36</v>
      </c>
      <c r="DZ182" s="128">
        <v>45</v>
      </c>
      <c r="EA182" s="99" t="s">
        <v>360</v>
      </c>
      <c r="EB182" s="31">
        <f t="shared" si="65"/>
        <v>2</v>
      </c>
      <c r="EC182" s="28">
        <f t="shared" si="65"/>
        <v>0</v>
      </c>
      <c r="ED182" s="31">
        <f t="shared" si="65"/>
        <v>0</v>
      </c>
      <c r="EE182" s="98">
        <f t="shared" si="65"/>
        <v>0</v>
      </c>
      <c r="EF182" s="98">
        <f t="shared" si="65"/>
        <v>0</v>
      </c>
      <c r="EG182" s="98">
        <f t="shared" si="65"/>
        <v>0</v>
      </c>
      <c r="EH182" s="98">
        <f t="shared" si="65"/>
        <v>0</v>
      </c>
      <c r="EI182" s="98">
        <f t="shared" si="65"/>
        <v>0</v>
      </c>
      <c r="EJ182" s="98">
        <f t="shared" si="65"/>
        <v>0</v>
      </c>
      <c r="EK182" s="98">
        <f t="shared" si="66"/>
        <v>0</v>
      </c>
      <c r="EL182" s="98">
        <f t="shared" si="68"/>
        <v>2</v>
      </c>
      <c r="EM182" s="32">
        <f t="shared" si="67"/>
        <v>0.13333333333333333</v>
      </c>
      <c r="FS182" s="20"/>
      <c r="FT182" s="20"/>
      <c r="FU182" s="20"/>
    </row>
    <row r="183" spans="128:182" x14ac:dyDescent="0.3">
      <c r="DX183" s="18"/>
      <c r="DY183" s="127">
        <v>46</v>
      </c>
      <c r="DZ183" s="128">
        <v>59</v>
      </c>
      <c r="EA183" s="35" t="s">
        <v>361</v>
      </c>
      <c r="EB183" s="31">
        <f t="shared" si="65"/>
        <v>2</v>
      </c>
      <c r="EC183" s="28">
        <f t="shared" si="65"/>
        <v>0</v>
      </c>
      <c r="ED183" s="31">
        <f t="shared" si="65"/>
        <v>0</v>
      </c>
      <c r="EE183" s="98">
        <f t="shared" si="65"/>
        <v>0</v>
      </c>
      <c r="EF183" s="98">
        <f t="shared" si="65"/>
        <v>0</v>
      </c>
      <c r="EG183" s="98">
        <f t="shared" si="65"/>
        <v>0</v>
      </c>
      <c r="EH183" s="98">
        <f t="shared" si="65"/>
        <v>0</v>
      </c>
      <c r="EI183" s="98">
        <f t="shared" si="65"/>
        <v>0</v>
      </c>
      <c r="EJ183" s="98">
        <f t="shared" si="65"/>
        <v>0</v>
      </c>
      <c r="EK183" s="98">
        <f t="shared" si="66"/>
        <v>0</v>
      </c>
      <c r="EL183" s="98">
        <f t="shared" si="68"/>
        <v>2</v>
      </c>
      <c r="EM183" s="32">
        <f t="shared" si="67"/>
        <v>0.13333333333333333</v>
      </c>
      <c r="FS183" s="20"/>
      <c r="FT183" s="20"/>
      <c r="FU183" s="20"/>
    </row>
    <row r="184" spans="128:182" ht="15" thickBot="1" x14ac:dyDescent="0.35">
      <c r="DX184" s="18"/>
      <c r="DY184" s="127">
        <v>60</v>
      </c>
      <c r="DZ184" s="128">
        <v>180</v>
      </c>
      <c r="EA184" s="99" t="s">
        <v>19</v>
      </c>
      <c r="EB184" s="37">
        <f t="shared" ref="EB184:EJ184" si="69">COUNTIFS($A:$A,"&gt;="&amp;EB$1,$A:$A,"&lt;"&amp;EC$1,$CI:$CI,"")</f>
        <v>0</v>
      </c>
      <c r="EC184" s="28">
        <f t="shared" si="69"/>
        <v>0</v>
      </c>
      <c r="ED184" s="31">
        <f t="shared" si="69"/>
        <v>0</v>
      </c>
      <c r="EE184" s="109">
        <f t="shared" si="69"/>
        <v>0</v>
      </c>
      <c r="EF184" s="109">
        <f t="shared" si="69"/>
        <v>0</v>
      </c>
      <c r="EG184" s="98">
        <f t="shared" si="69"/>
        <v>0</v>
      </c>
      <c r="EH184" s="98">
        <f t="shared" si="69"/>
        <v>0</v>
      </c>
      <c r="EI184" s="98">
        <f t="shared" si="69"/>
        <v>0</v>
      </c>
      <c r="EJ184" s="98">
        <f t="shared" si="69"/>
        <v>0</v>
      </c>
      <c r="EK184" s="98">
        <f>COUNTIFS($A:$A,"&gt;="&amp;EK$1,$A:$A,"&lt;="&amp;EL$1,$CI:$CI,"")</f>
        <v>0</v>
      </c>
      <c r="EL184" s="98">
        <f t="shared" si="68"/>
        <v>0</v>
      </c>
      <c r="EM184" s="32">
        <f t="shared" si="67"/>
        <v>0</v>
      </c>
      <c r="FS184" s="20"/>
      <c r="FT184" s="20"/>
      <c r="FU184" s="20"/>
    </row>
    <row r="185" spans="128:182" ht="15" thickBot="1" x14ac:dyDescent="0.35">
      <c r="EA185" s="39" t="s">
        <v>297</v>
      </c>
      <c r="EB185" s="40">
        <f>SUM(EB178:EB184)</f>
        <v>15</v>
      </c>
      <c r="EC185" s="41">
        <f t="shared" ref="EC185:EK185" si="70">SUM(EC178:EC184)</f>
        <v>0</v>
      </c>
      <c r="ED185" s="40">
        <f t="shared" si="70"/>
        <v>0</v>
      </c>
      <c r="EE185" s="42">
        <f t="shared" si="70"/>
        <v>0</v>
      </c>
      <c r="EF185" s="40">
        <f t="shared" si="70"/>
        <v>0</v>
      </c>
      <c r="EG185" s="42">
        <f t="shared" si="70"/>
        <v>0</v>
      </c>
      <c r="EH185" s="42">
        <f t="shared" si="70"/>
        <v>0</v>
      </c>
      <c r="EI185" s="42">
        <f t="shared" si="70"/>
        <v>0</v>
      </c>
      <c r="EJ185" s="42">
        <f t="shared" si="70"/>
        <v>0</v>
      </c>
      <c r="EK185" s="42">
        <f t="shared" si="70"/>
        <v>0</v>
      </c>
      <c r="EL185" s="42">
        <f>SUM(EL178:EL184)</f>
        <v>15</v>
      </c>
      <c r="EM185" s="32">
        <f>SUM(EM178:EM184)</f>
        <v>1</v>
      </c>
      <c r="FS185" s="20"/>
      <c r="FT185" s="20"/>
      <c r="FU185" s="20"/>
    </row>
    <row r="186" spans="128:182" x14ac:dyDescent="0.3">
      <c r="ES186" s="1" t="s">
        <v>286</v>
      </c>
      <c r="FX186" s="20"/>
      <c r="FY186" s="20"/>
      <c r="FZ186" s="20"/>
    </row>
    <row r="187" spans="128:182" x14ac:dyDescent="0.3">
      <c r="FX187" s="20"/>
      <c r="FY187" s="20"/>
      <c r="FZ187" s="20"/>
    </row>
    <row r="188" spans="128:182" x14ac:dyDescent="0.3">
      <c r="FX188" s="20"/>
      <c r="FY188" s="20"/>
      <c r="FZ188" s="20"/>
    </row>
    <row r="189" spans="128:182" x14ac:dyDescent="0.3">
      <c r="FX189" s="20"/>
      <c r="FY189" s="20"/>
      <c r="FZ189" s="20"/>
    </row>
    <row r="190" spans="128:182" x14ac:dyDescent="0.3">
      <c r="FX190" s="20"/>
      <c r="FY190" s="20"/>
      <c r="FZ190" s="20"/>
    </row>
    <row r="191" spans="128:182" x14ac:dyDescent="0.3">
      <c r="FX191" s="20"/>
      <c r="FY191" s="20"/>
      <c r="FZ191" s="20"/>
    </row>
    <row r="192" spans="128:182" x14ac:dyDescent="0.3">
      <c r="FX192" s="20"/>
      <c r="FY192" s="20"/>
      <c r="FZ192" s="20"/>
    </row>
    <row r="193" spans="128:182" x14ac:dyDescent="0.3">
      <c r="FX193" s="20"/>
      <c r="FY193" s="20"/>
      <c r="FZ193" s="20"/>
    </row>
    <row r="194" spans="128:182" x14ac:dyDescent="0.3">
      <c r="FX194" s="20"/>
      <c r="FY194" s="20"/>
      <c r="FZ194" s="20"/>
    </row>
    <row r="195" spans="128:182" x14ac:dyDescent="0.3">
      <c r="FX195" s="20"/>
      <c r="FY195" s="20"/>
      <c r="FZ195" s="20"/>
    </row>
    <row r="196" spans="128:182" x14ac:dyDescent="0.3">
      <c r="FX196" s="20"/>
      <c r="FY196" s="20"/>
      <c r="FZ196" s="20"/>
    </row>
    <row r="197" spans="128:182" x14ac:dyDescent="0.3">
      <c r="FX197" s="20"/>
      <c r="FY197" s="20"/>
      <c r="FZ197" s="20"/>
    </row>
    <row r="198" spans="128:182" x14ac:dyDescent="0.3">
      <c r="FX198" s="20"/>
      <c r="FY198" s="20"/>
      <c r="FZ198" s="20"/>
    </row>
    <row r="199" spans="128:182" x14ac:dyDescent="0.3">
      <c r="FX199" s="20"/>
      <c r="FY199" s="20"/>
      <c r="FZ199" s="20"/>
    </row>
    <row r="200" spans="128:182" x14ac:dyDescent="0.3">
      <c r="FX200" s="20"/>
      <c r="FY200" s="20"/>
      <c r="FZ200" s="20"/>
    </row>
    <row r="201" spans="128:182" x14ac:dyDescent="0.3">
      <c r="FX201" s="20"/>
      <c r="FY201" s="20"/>
      <c r="FZ201" s="20"/>
    </row>
    <row r="202" spans="128:182" ht="15" thickBot="1" x14ac:dyDescent="0.35">
      <c r="FX202" s="20"/>
      <c r="FY202" s="20"/>
      <c r="FZ202" s="20"/>
    </row>
    <row r="203" spans="128:182" ht="15" thickBot="1" x14ac:dyDescent="0.35">
      <c r="EA203" s="254" t="s">
        <v>362</v>
      </c>
      <c r="EB203" s="256" t="s">
        <v>294</v>
      </c>
      <c r="EC203" s="257"/>
      <c r="ED203" s="257"/>
      <c r="EE203" s="257"/>
      <c r="EF203" s="257"/>
      <c r="EG203" s="257"/>
      <c r="EH203" s="257"/>
      <c r="EI203" s="257"/>
      <c r="EJ203" s="257"/>
      <c r="EK203" s="257"/>
      <c r="EL203" s="258"/>
      <c r="EM203" s="259" t="s">
        <v>295</v>
      </c>
      <c r="EN203" s="19"/>
      <c r="EO203" s="19"/>
      <c r="EP203" s="19"/>
      <c r="EQ203" s="19"/>
      <c r="ER203" s="19"/>
      <c r="FS203" s="20"/>
      <c r="FT203" s="20"/>
      <c r="FU203" s="20"/>
    </row>
    <row r="204" spans="128:182" ht="15" thickBot="1" x14ac:dyDescent="0.35">
      <c r="DX204" s="18"/>
      <c r="EA204" s="255"/>
      <c r="EB204" s="22" t="str">
        <f t="shared" ref="EB204:EK204" si="71">EB4</f>
        <v>15-15.1</v>
      </c>
      <c r="EC204" s="93" t="str">
        <f t="shared" si="71"/>
        <v>15.1-15.2</v>
      </c>
      <c r="ED204" s="94" t="str">
        <f t="shared" si="71"/>
        <v>15.2-15.3</v>
      </c>
      <c r="EE204" s="22" t="str">
        <f t="shared" si="71"/>
        <v>15.3-15.4</v>
      </c>
      <c r="EF204" s="129" t="str">
        <f t="shared" si="71"/>
        <v>15.4-15.5</v>
      </c>
      <c r="EG204" s="22" t="str">
        <f t="shared" si="71"/>
        <v>15.5-15.6</v>
      </c>
      <c r="EH204" s="22" t="str">
        <f t="shared" si="71"/>
        <v>15.6-15.7</v>
      </c>
      <c r="EI204" s="22" t="str">
        <f t="shared" si="71"/>
        <v>15.7-15.8</v>
      </c>
      <c r="EJ204" s="22" t="str">
        <f t="shared" si="71"/>
        <v>15.8-15.9</v>
      </c>
      <c r="EK204" s="94" t="str">
        <f t="shared" si="71"/>
        <v>15.9-16</v>
      </c>
      <c r="EL204" s="22" t="s">
        <v>297</v>
      </c>
      <c r="EM204" s="259"/>
      <c r="EN204" s="19"/>
      <c r="EO204" s="19"/>
      <c r="EP204" s="19"/>
      <c r="EQ204" s="19"/>
      <c r="ER204" s="19"/>
      <c r="FS204" s="20"/>
      <c r="FT204" s="20"/>
      <c r="FU204" s="20"/>
    </row>
    <row r="205" spans="128:182" x14ac:dyDescent="0.3">
      <c r="DX205" s="18"/>
      <c r="EA205" s="130" t="s">
        <v>363</v>
      </c>
      <c r="EB205" s="31">
        <f t="shared" ref="EB205:EJ209" si="72">COUNTIFS($A:$A,"&gt;="&amp;EB$1,$A:$A,"&lt;"&amp;EC$1,$E:$E,"&gt;="&amp;$DY206,$E:$E,"&lt;"&amp;$DZ206)</f>
        <v>5</v>
      </c>
      <c r="EC205" s="112">
        <f t="shared" si="72"/>
        <v>0</v>
      </c>
      <c r="ED205" s="96">
        <f t="shared" si="72"/>
        <v>0</v>
      </c>
      <c r="EE205" s="31">
        <f t="shared" si="72"/>
        <v>0</v>
      </c>
      <c r="EF205" s="33">
        <f t="shared" si="72"/>
        <v>0</v>
      </c>
      <c r="EG205" s="31">
        <f t="shared" si="72"/>
        <v>0</v>
      </c>
      <c r="EH205" s="31">
        <f t="shared" si="72"/>
        <v>0</v>
      </c>
      <c r="EI205" s="31">
        <f t="shared" si="72"/>
        <v>0</v>
      </c>
      <c r="EJ205" s="31">
        <f t="shared" si="72"/>
        <v>0</v>
      </c>
      <c r="EK205" s="113">
        <f>COUNTIFS($A:$A,"&gt;="&amp;EK$1,$A:$A,"&lt;="&amp;EL$1,$E:$E,"&gt;="&amp;$DY206,$E:$E,"&lt;"&amp;$DZ206)</f>
        <v>0</v>
      </c>
      <c r="EL205" s="31">
        <f>SUM(EB205:EK205)</f>
        <v>5</v>
      </c>
      <c r="EM205" s="32">
        <f>IF($EL$210=0,0,EL205/$EL$210)</f>
        <v>0.29411764705882354</v>
      </c>
      <c r="FS205" s="20"/>
      <c r="FT205" s="20"/>
      <c r="FU205" s="20"/>
    </row>
    <row r="206" spans="128:182" x14ac:dyDescent="0.3">
      <c r="DX206" s="18"/>
      <c r="DY206" s="131">
        <v>0</v>
      </c>
      <c r="DZ206" s="132">
        <v>600</v>
      </c>
      <c r="EA206" s="133" t="s">
        <v>364</v>
      </c>
      <c r="EB206" s="31">
        <f t="shared" si="72"/>
        <v>4</v>
      </c>
      <c r="EC206" s="112">
        <f t="shared" si="72"/>
        <v>0</v>
      </c>
      <c r="ED206" s="31">
        <f t="shared" si="72"/>
        <v>0</v>
      </c>
      <c r="EE206" s="31">
        <f t="shared" si="72"/>
        <v>0</v>
      </c>
      <c r="EF206" s="33">
        <f t="shared" si="72"/>
        <v>0</v>
      </c>
      <c r="EG206" s="31">
        <f t="shared" si="72"/>
        <v>0</v>
      </c>
      <c r="EH206" s="31">
        <f t="shared" si="72"/>
        <v>0</v>
      </c>
      <c r="EI206" s="31">
        <f t="shared" si="72"/>
        <v>0</v>
      </c>
      <c r="EJ206" s="31">
        <f t="shared" si="72"/>
        <v>0</v>
      </c>
      <c r="EK206" s="113">
        <f>COUNTIFS($A:$A,"&gt;="&amp;EK$1,$A:$A,"&lt;="&amp;EL$1,$E:$E,"&gt;="&amp;$DY207,$E:$E,"&lt;"&amp;$DZ207)</f>
        <v>0</v>
      </c>
      <c r="EL206" s="31">
        <f>SUM(EB206:EK206)</f>
        <v>4</v>
      </c>
      <c r="EM206" s="32">
        <f>IF($EL$210=0,0,EL206/$EL$210)</f>
        <v>0.23529411764705882</v>
      </c>
      <c r="FS206" s="20"/>
      <c r="FT206" s="20"/>
      <c r="FU206" s="20"/>
    </row>
    <row r="207" spans="128:182" x14ac:dyDescent="0.3">
      <c r="DX207" s="18"/>
      <c r="DY207" s="131">
        <v>600</v>
      </c>
      <c r="DZ207" s="132">
        <v>1000</v>
      </c>
      <c r="EA207" s="133" t="s">
        <v>365</v>
      </c>
      <c r="EB207" s="31">
        <f t="shared" si="72"/>
        <v>6</v>
      </c>
      <c r="EC207" s="112">
        <f t="shared" si="72"/>
        <v>0</v>
      </c>
      <c r="ED207" s="31">
        <f t="shared" si="72"/>
        <v>0</v>
      </c>
      <c r="EE207" s="31">
        <f t="shared" si="72"/>
        <v>0</v>
      </c>
      <c r="EF207" s="33">
        <f t="shared" si="72"/>
        <v>0</v>
      </c>
      <c r="EG207" s="31">
        <f t="shared" si="72"/>
        <v>0</v>
      </c>
      <c r="EH207" s="31">
        <f t="shared" si="72"/>
        <v>0</v>
      </c>
      <c r="EI207" s="31">
        <f t="shared" si="72"/>
        <v>0</v>
      </c>
      <c r="EJ207" s="31">
        <f t="shared" si="72"/>
        <v>0</v>
      </c>
      <c r="EK207" s="113">
        <f>COUNTIFS($A:$A,"&gt;="&amp;EK$1,$A:$A,"&lt;="&amp;EL$1,$E:$E,"&gt;="&amp;$DY208,$E:$E,"&lt;"&amp;$DZ208)</f>
        <v>0</v>
      </c>
      <c r="EL207" s="31">
        <f>SUM(EB207:EK207)</f>
        <v>6</v>
      </c>
      <c r="EM207" s="32">
        <f>IF($EL$210=0,0,EL207/$EL$210)</f>
        <v>0.35294117647058826</v>
      </c>
      <c r="FS207" s="20"/>
      <c r="FT207" s="20"/>
      <c r="FU207" s="20"/>
    </row>
    <row r="208" spans="128:182" x14ac:dyDescent="0.3">
      <c r="DX208" s="18"/>
      <c r="DY208" s="131">
        <v>1000</v>
      </c>
      <c r="DZ208" s="132">
        <v>1600</v>
      </c>
      <c r="EA208" s="133" t="s">
        <v>366</v>
      </c>
      <c r="EB208" s="31">
        <f t="shared" si="72"/>
        <v>1</v>
      </c>
      <c r="EC208" s="112">
        <f t="shared" si="72"/>
        <v>0</v>
      </c>
      <c r="ED208" s="31">
        <f t="shared" si="72"/>
        <v>0</v>
      </c>
      <c r="EE208" s="31">
        <f t="shared" si="72"/>
        <v>0</v>
      </c>
      <c r="EF208" s="33">
        <f t="shared" si="72"/>
        <v>0</v>
      </c>
      <c r="EG208" s="31">
        <f t="shared" si="72"/>
        <v>0</v>
      </c>
      <c r="EH208" s="31">
        <f t="shared" si="72"/>
        <v>0</v>
      </c>
      <c r="EI208" s="31">
        <f t="shared" si="72"/>
        <v>0</v>
      </c>
      <c r="EJ208" s="31">
        <f t="shared" si="72"/>
        <v>0</v>
      </c>
      <c r="EK208" s="113">
        <f>COUNTIFS($A:$A,"&gt;="&amp;EK$1,$A:$A,"&lt;="&amp;EL$1,$E:$E,"&gt;="&amp;$DY209,$E:$E,"&lt;"&amp;$DZ209)</f>
        <v>0</v>
      </c>
      <c r="EL208" s="31">
        <f>SUM(EB208:EK208)</f>
        <v>1</v>
      </c>
      <c r="EM208" s="32">
        <f>IF($EL$210=0,0,EL208/$EL$210)</f>
        <v>5.8823529411764705E-2</v>
      </c>
      <c r="FS208" s="20"/>
      <c r="FT208" s="20"/>
      <c r="FU208" s="20"/>
    </row>
    <row r="209" spans="121:182" ht="15" thickBot="1" x14ac:dyDescent="0.35">
      <c r="DX209" s="18"/>
      <c r="DY209" s="131">
        <v>1600</v>
      </c>
      <c r="DZ209" s="132">
        <v>2000</v>
      </c>
      <c r="EA209" s="133" t="s">
        <v>367</v>
      </c>
      <c r="EB209" s="31">
        <f t="shared" si="72"/>
        <v>1</v>
      </c>
      <c r="EC209" s="112">
        <f t="shared" si="72"/>
        <v>0</v>
      </c>
      <c r="ED209" s="31">
        <f t="shared" si="72"/>
        <v>0</v>
      </c>
      <c r="EE209" s="31">
        <f t="shared" si="72"/>
        <v>0</v>
      </c>
      <c r="EF209" s="100">
        <f t="shared" si="72"/>
        <v>0</v>
      </c>
      <c r="EG209" s="109">
        <f t="shared" si="72"/>
        <v>0</v>
      </c>
      <c r="EH209" s="31">
        <f t="shared" si="72"/>
        <v>0</v>
      </c>
      <c r="EI209" s="31">
        <f t="shared" si="72"/>
        <v>0</v>
      </c>
      <c r="EJ209" s="31">
        <f t="shared" si="72"/>
        <v>0</v>
      </c>
      <c r="EK209" s="113">
        <f>COUNTIFS($A:$A,"&gt;="&amp;EK$1,$A:$A,"&lt;="&amp;EL$1,$E:$E,"&gt;="&amp;$DY210,$E:$E,"&lt;"&amp;$DZ210)</f>
        <v>0</v>
      </c>
      <c r="EL209" s="31">
        <f>SUM(EB209:EK209)</f>
        <v>1</v>
      </c>
      <c r="EM209" s="32">
        <f>IF($EL$210=0,0,EL209/$EL$210)</f>
        <v>5.8823529411764705E-2</v>
      </c>
      <c r="FS209" s="20"/>
      <c r="FT209" s="20"/>
      <c r="FU209" s="20"/>
    </row>
    <row r="210" spans="121:182" ht="15" thickBot="1" x14ac:dyDescent="0.35">
      <c r="DY210" s="131">
        <v>2000</v>
      </c>
      <c r="DZ210" s="132">
        <v>2359</v>
      </c>
      <c r="EA210" s="39" t="s">
        <v>297</v>
      </c>
      <c r="EB210" s="40">
        <f>SUM(EB205:EB209)</f>
        <v>17</v>
      </c>
      <c r="EC210" s="115">
        <f t="shared" ref="EC210:EL210" si="73">SUM(EC205:EC209)</f>
        <v>0</v>
      </c>
      <c r="ED210" s="40">
        <f t="shared" si="73"/>
        <v>0</v>
      </c>
      <c r="EE210" s="40">
        <f t="shared" si="73"/>
        <v>0</v>
      </c>
      <c r="EF210" s="40">
        <f t="shared" si="73"/>
        <v>0</v>
      </c>
      <c r="EG210" s="42">
        <f t="shared" si="73"/>
        <v>0</v>
      </c>
      <c r="EH210" s="40">
        <f t="shared" si="73"/>
        <v>0</v>
      </c>
      <c r="EI210" s="40">
        <f t="shared" si="73"/>
        <v>0</v>
      </c>
      <c r="EJ210" s="40">
        <f t="shared" si="73"/>
        <v>0</v>
      </c>
      <c r="EK210" s="43">
        <f t="shared" si="73"/>
        <v>0</v>
      </c>
      <c r="EL210" s="40">
        <f t="shared" si="73"/>
        <v>17</v>
      </c>
      <c r="EM210" s="32">
        <f>SUM(EM205:EM209)</f>
        <v>1</v>
      </c>
      <c r="FS210" s="20"/>
      <c r="FT210" s="20"/>
      <c r="FU210" s="20"/>
    </row>
    <row r="211" spans="121:182" x14ac:dyDescent="0.3">
      <c r="FX211" s="20"/>
      <c r="FY211" s="20"/>
      <c r="FZ211" s="20"/>
    </row>
    <row r="212" spans="121:182" x14ac:dyDescent="0.3">
      <c r="FX212" s="20"/>
      <c r="FY212" s="20"/>
      <c r="FZ212" s="20"/>
    </row>
    <row r="213" spans="121:182" x14ac:dyDescent="0.3">
      <c r="FX213" s="20"/>
      <c r="FY213" s="20"/>
      <c r="FZ213" s="20"/>
    </row>
    <row r="214" spans="121:182" x14ac:dyDescent="0.3">
      <c r="FX214" s="20"/>
      <c r="FY214" s="20"/>
      <c r="FZ214" s="20"/>
    </row>
    <row r="215" spans="121:182" x14ac:dyDescent="0.3">
      <c r="FX215" s="20"/>
      <c r="FY215" s="20"/>
      <c r="FZ215" s="20"/>
    </row>
    <row r="216" spans="121:182" x14ac:dyDescent="0.3">
      <c r="FX216" s="20"/>
      <c r="FY216" s="20"/>
      <c r="FZ216" s="20"/>
    </row>
    <row r="217" spans="121:182" x14ac:dyDescent="0.3">
      <c r="FX217" s="20"/>
      <c r="FY217" s="20"/>
      <c r="FZ217" s="20"/>
    </row>
    <row r="218" spans="121:182" x14ac:dyDescent="0.3">
      <c r="FX218" s="20"/>
      <c r="FY218" s="20"/>
      <c r="FZ218" s="20"/>
    </row>
    <row r="219" spans="121:182" x14ac:dyDescent="0.3">
      <c r="FX219" s="20"/>
      <c r="FY219" s="20"/>
      <c r="FZ219" s="20"/>
    </row>
    <row r="220" spans="121:182" ht="15" thickBot="1" x14ac:dyDescent="0.35">
      <c r="EB220" s="1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Y220" s="134"/>
      <c r="FX220" s="20"/>
      <c r="FY220" s="20"/>
      <c r="FZ220" s="20"/>
    </row>
    <row r="221" spans="121:182" ht="15" thickBot="1" x14ac:dyDescent="0.35">
      <c r="EA221" s="135" t="s">
        <v>368</v>
      </c>
      <c r="EB221" s="136"/>
      <c r="EC221" s="137" t="s">
        <v>369</v>
      </c>
      <c r="ED221" s="25"/>
      <c r="EE221" s="25"/>
      <c r="EF221" s="25"/>
      <c r="EG221" s="25"/>
      <c r="EH221" s="25"/>
      <c r="EI221" s="25"/>
      <c r="EJ221" s="25"/>
      <c r="EK221" s="25"/>
      <c r="EL221" s="25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25"/>
      <c r="EX221" s="138"/>
      <c r="EY221" s="138"/>
      <c r="FX221" s="20"/>
      <c r="FY221" s="20"/>
      <c r="FZ221" s="20"/>
    </row>
    <row r="222" spans="121:182" ht="15" thickBot="1" x14ac:dyDescent="0.35">
      <c r="EA222" s="139" t="s">
        <v>370</v>
      </c>
      <c r="EB222" s="140">
        <f>SUMIFS(DG:DG,C:C,DZ223)</f>
        <v>2</v>
      </c>
      <c r="EC222" s="141">
        <f t="shared" ref="EC222:EC233" si="74">EB222/$EB$234</f>
        <v>0.1</v>
      </c>
      <c r="EE222" s="142" t="s">
        <v>371</v>
      </c>
      <c r="EF222" s="143">
        <f>($EB$222+$EB$226+$EB$230)/$EB$234</f>
        <v>0.1</v>
      </c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44"/>
      <c r="EY222" s="144"/>
      <c r="FX222" s="20"/>
      <c r="FY222" s="20"/>
      <c r="FZ222" s="20"/>
    </row>
    <row r="223" spans="121:182" x14ac:dyDescent="0.3">
      <c r="DQ223" s="145"/>
      <c r="DZ223" s="276">
        <v>2013</v>
      </c>
      <c r="EA223" s="146" t="s">
        <v>372</v>
      </c>
      <c r="EB223" s="147">
        <f>SUMIFS(DI:DI,$C:$C,DZ223)</f>
        <v>1</v>
      </c>
      <c r="EC223" s="148">
        <f t="shared" si="74"/>
        <v>0.05</v>
      </c>
      <c r="ED223" s="18"/>
      <c r="EE223" s="142" t="s">
        <v>373</v>
      </c>
      <c r="EF223" s="143">
        <f>($EB$223+$EB$227+$EB$231)/$EB$234</f>
        <v>0.05</v>
      </c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44"/>
      <c r="EY223" s="144"/>
      <c r="FX223" s="20"/>
      <c r="FY223" s="20"/>
      <c r="FZ223" s="20"/>
    </row>
    <row r="224" spans="121:182" x14ac:dyDescent="0.3">
      <c r="DZ224" s="277"/>
      <c r="EA224" s="146" t="s">
        <v>374</v>
      </c>
      <c r="EB224" s="147">
        <f>SUMIFS(DH:DH,C:C,DZ223)</f>
        <v>6</v>
      </c>
      <c r="EC224" s="148">
        <f t="shared" si="74"/>
        <v>0.3</v>
      </c>
      <c r="ED224" s="18"/>
      <c r="EE224" s="142" t="s">
        <v>375</v>
      </c>
      <c r="EF224" s="143">
        <f>($EB$224+$EB$228+$EB$232)/$EB$234</f>
        <v>0.4</v>
      </c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44"/>
      <c r="EY224" s="144"/>
      <c r="FX224" s="20"/>
      <c r="FY224" s="20"/>
      <c r="FZ224" s="20"/>
    </row>
    <row r="225" spans="130:182" ht="15" thickBot="1" x14ac:dyDescent="0.35">
      <c r="DZ225" s="277"/>
      <c r="EA225" s="149" t="s">
        <v>376</v>
      </c>
      <c r="EB225" s="150">
        <f>SUMIFS(DU:DU,C:C,DZ223)</f>
        <v>2</v>
      </c>
      <c r="EC225" s="151">
        <f t="shared" si="74"/>
        <v>0.1</v>
      </c>
      <c r="ED225" s="18"/>
      <c r="EE225" s="142" t="s">
        <v>377</v>
      </c>
      <c r="EF225" s="143">
        <f>($EB$225+$EB$229+$EB$233)/$EB$234</f>
        <v>0.55000000000000004</v>
      </c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44"/>
      <c r="EY225" s="144"/>
      <c r="FX225" s="20"/>
      <c r="FY225" s="20"/>
      <c r="FZ225" s="20"/>
    </row>
    <row r="226" spans="130:182" ht="15" thickBot="1" x14ac:dyDescent="0.35">
      <c r="DZ226" s="277"/>
      <c r="EA226" s="139" t="s">
        <v>370</v>
      </c>
      <c r="EB226" s="140">
        <f>SUMIFS(DG:DG,C:C,DZ227)</f>
        <v>0</v>
      </c>
      <c r="EC226" s="141">
        <f t="shared" si="74"/>
        <v>0</v>
      </c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44"/>
      <c r="EY226" s="144"/>
      <c r="EZ226" s="144"/>
      <c r="FX226" s="20"/>
      <c r="FY226" s="20"/>
      <c r="FZ226" s="20"/>
    </row>
    <row r="227" spans="130:182" x14ac:dyDescent="0.3">
      <c r="DZ227" s="276">
        <v>2014</v>
      </c>
      <c r="EA227" s="146" t="s">
        <v>372</v>
      </c>
      <c r="EB227" s="147">
        <f>SUMIFS(DI:DI,$C:$C,DZ227)</f>
        <v>0</v>
      </c>
      <c r="EC227" s="148">
        <f t="shared" si="74"/>
        <v>0</v>
      </c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44"/>
      <c r="EY227" s="144"/>
      <c r="EZ227" s="144"/>
      <c r="FX227" s="20"/>
      <c r="FY227" s="20"/>
      <c r="FZ227" s="20"/>
    </row>
    <row r="228" spans="130:182" x14ac:dyDescent="0.3">
      <c r="DZ228" s="277"/>
      <c r="EA228" s="146" t="s">
        <v>374</v>
      </c>
      <c r="EB228" s="147">
        <f>SUMIFS(DH:DH,C:C,DZ227)</f>
        <v>2</v>
      </c>
      <c r="EC228" s="148">
        <f t="shared" si="74"/>
        <v>0.1</v>
      </c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44"/>
      <c r="EY228" s="144"/>
      <c r="EZ228" s="144"/>
      <c r="FX228" s="20"/>
      <c r="FY228" s="20"/>
      <c r="FZ228" s="20"/>
    </row>
    <row r="229" spans="130:182" ht="15" thickBot="1" x14ac:dyDescent="0.35">
      <c r="DZ229" s="277"/>
      <c r="EA229" s="152" t="s">
        <v>376</v>
      </c>
      <c r="EB229" s="153">
        <f>SUMIFS(DU:DU,C:C,DZ227)</f>
        <v>5</v>
      </c>
      <c r="EC229" s="154">
        <f t="shared" si="74"/>
        <v>0.25</v>
      </c>
      <c r="ED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44"/>
      <c r="EY229" s="144"/>
      <c r="EZ229" s="144"/>
      <c r="FX229" s="20"/>
      <c r="FY229" s="20"/>
      <c r="FZ229" s="20"/>
    </row>
    <row r="230" spans="130:182" ht="15" thickBot="1" x14ac:dyDescent="0.35">
      <c r="DZ230" s="273"/>
      <c r="EA230" s="139" t="s">
        <v>370</v>
      </c>
      <c r="EB230" s="140">
        <f>SUMIFS(DG:DG,C:C,DZ231)</f>
        <v>0</v>
      </c>
      <c r="EC230" s="141">
        <f t="shared" si="74"/>
        <v>0</v>
      </c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44"/>
      <c r="EY230" s="144"/>
      <c r="EZ230" s="144"/>
      <c r="FX230" s="20"/>
      <c r="FY230" s="20"/>
      <c r="FZ230" s="20"/>
    </row>
    <row r="231" spans="130:182" x14ac:dyDescent="0.3">
      <c r="DZ231" s="276">
        <v>2015</v>
      </c>
      <c r="EA231" s="146" t="s">
        <v>372</v>
      </c>
      <c r="EB231" s="147">
        <f>SUMIFS(DI:DI,$C:$C,DZ231)</f>
        <v>0</v>
      </c>
      <c r="EC231" s="148">
        <f t="shared" si="74"/>
        <v>0</v>
      </c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44"/>
      <c r="EY231" s="144"/>
      <c r="EZ231" s="144"/>
      <c r="FX231" s="20"/>
      <c r="FY231" s="20"/>
      <c r="FZ231" s="20"/>
    </row>
    <row r="232" spans="130:182" x14ac:dyDescent="0.3">
      <c r="DZ232" s="277"/>
      <c r="EA232" s="146" t="s">
        <v>374</v>
      </c>
      <c r="EB232" s="147">
        <f>SUMIFS(DH:DH,C:C,DZ231)</f>
        <v>0</v>
      </c>
      <c r="EC232" s="148">
        <f t="shared" si="74"/>
        <v>0</v>
      </c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FX232" s="20"/>
      <c r="FY232" s="20"/>
      <c r="FZ232" s="20"/>
    </row>
    <row r="233" spans="130:182" ht="15" thickBot="1" x14ac:dyDescent="0.35">
      <c r="DZ233" s="277"/>
      <c r="EA233" s="152" t="s">
        <v>376</v>
      </c>
      <c r="EB233" s="153">
        <f>SUMIFS(DU:DU,C:C,DZ231)</f>
        <v>4</v>
      </c>
      <c r="EC233" s="154">
        <f t="shared" si="74"/>
        <v>0.2</v>
      </c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44"/>
      <c r="EY233" s="144"/>
      <c r="EZ233" s="144"/>
      <c r="FX233" s="20"/>
      <c r="FY233" s="20"/>
      <c r="FZ233" s="20"/>
    </row>
    <row r="234" spans="130:182" ht="15" thickBot="1" x14ac:dyDescent="0.35">
      <c r="DZ234" s="273"/>
      <c r="EA234" s="1" t="s">
        <v>297</v>
      </c>
      <c r="EB234" s="155">
        <f>SUM(EB223:EB233)</f>
        <v>20</v>
      </c>
      <c r="EC234" s="156"/>
      <c r="ED234" s="155"/>
      <c r="EE234" s="155"/>
      <c r="EF234" s="155"/>
      <c r="EG234" s="155"/>
      <c r="EH234" s="155"/>
      <c r="EI234" s="155"/>
      <c r="EJ234" s="155"/>
      <c r="EK234" s="155"/>
      <c r="EL234" s="155"/>
      <c r="EM234" s="155"/>
      <c r="EN234" s="155"/>
      <c r="EO234" s="155"/>
      <c r="EP234" s="155"/>
      <c r="EQ234" s="155"/>
      <c r="ER234" s="155"/>
      <c r="ES234" s="155"/>
      <c r="ET234" s="155"/>
      <c r="EU234" s="155"/>
      <c r="EV234" s="155"/>
      <c r="EW234" s="155"/>
      <c r="FX234" s="20"/>
      <c r="FY234" s="20"/>
      <c r="FZ234" s="20"/>
    </row>
    <row r="235" spans="130:182" x14ac:dyDescent="0.3">
      <c r="EB235" s="18"/>
      <c r="EC235" s="103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FX235" s="20"/>
      <c r="FY235" s="20"/>
      <c r="FZ235" s="20"/>
    </row>
    <row r="236" spans="130:182" x14ac:dyDescent="0.3">
      <c r="EB236" s="18"/>
      <c r="EC236" s="103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FX236" s="20"/>
      <c r="FY236" s="20"/>
      <c r="FZ236" s="20"/>
    </row>
    <row r="237" spans="130:182" x14ac:dyDescent="0.3">
      <c r="FX237" s="20"/>
      <c r="FY237" s="20"/>
      <c r="FZ237" s="20"/>
    </row>
    <row r="238" spans="130:182" ht="15" thickBot="1" x14ac:dyDescent="0.35">
      <c r="FX238" s="20"/>
      <c r="FY238" s="20"/>
      <c r="FZ238" s="20"/>
    </row>
    <row r="239" spans="130:182" ht="15" thickBot="1" x14ac:dyDescent="0.35">
      <c r="EA239" s="254" t="s">
        <v>378</v>
      </c>
      <c r="EB239" s="256" t="s">
        <v>306</v>
      </c>
      <c r="EC239" s="257"/>
      <c r="ED239" s="257"/>
      <c r="EE239" s="257"/>
      <c r="EF239" s="257"/>
      <c r="EG239" s="257"/>
      <c r="EH239" s="257"/>
      <c r="EI239" s="257"/>
      <c r="EJ239" s="257"/>
      <c r="EK239" s="257"/>
      <c r="EL239" s="258"/>
      <c r="EM239" s="256" t="s">
        <v>307</v>
      </c>
      <c r="EN239" s="257"/>
      <c r="EO239" s="257"/>
      <c r="EP239" s="257"/>
      <c r="EQ239" s="257"/>
      <c r="ER239" s="257"/>
      <c r="ES239" s="257"/>
      <c r="ET239" s="257"/>
      <c r="EU239" s="257"/>
      <c r="EV239" s="257"/>
      <c r="EW239" s="258"/>
      <c r="EX239" s="263" t="s">
        <v>295</v>
      </c>
      <c r="EY239" s="263"/>
      <c r="EZ239" s="263"/>
      <c r="FX239" s="20"/>
      <c r="FY239" s="20"/>
      <c r="FZ239" s="20"/>
    </row>
    <row r="240" spans="130:182" ht="15" thickBot="1" x14ac:dyDescent="0.35">
      <c r="EA240" s="255"/>
      <c r="EB240" s="22" t="str">
        <f t="shared" ref="EB240:EK240" si="75">EB4</f>
        <v>15-15.1</v>
      </c>
      <c r="EC240" s="23" t="str">
        <f t="shared" si="75"/>
        <v>15.1-15.2</v>
      </c>
      <c r="ED240" s="24" t="str">
        <f t="shared" si="75"/>
        <v>15.2-15.3</v>
      </c>
      <c r="EE240" s="24" t="str">
        <f t="shared" si="75"/>
        <v>15.3-15.4</v>
      </c>
      <c r="EF240" s="24" t="str">
        <f t="shared" si="75"/>
        <v>15.4-15.5</v>
      </c>
      <c r="EG240" s="24" t="str">
        <f t="shared" si="75"/>
        <v>15.5-15.6</v>
      </c>
      <c r="EH240" s="24" t="str">
        <f t="shared" si="75"/>
        <v>15.6-15.7</v>
      </c>
      <c r="EI240" s="24" t="str">
        <f t="shared" si="75"/>
        <v>15.7-15.8</v>
      </c>
      <c r="EJ240" s="24" t="str">
        <f t="shared" si="75"/>
        <v>15.8-15.9</v>
      </c>
      <c r="EK240" s="94" t="str">
        <f t="shared" si="75"/>
        <v>15.9-16</v>
      </c>
      <c r="EL240" s="22" t="s">
        <v>297</v>
      </c>
      <c r="EM240" s="22" t="str">
        <f t="shared" ref="EM240:EV240" si="76">EB$4</f>
        <v>15-15.1</v>
      </c>
      <c r="EN240" s="24" t="str">
        <f t="shared" si="76"/>
        <v>15.1-15.2</v>
      </c>
      <c r="EO240" s="24" t="str">
        <f t="shared" si="76"/>
        <v>15.2-15.3</v>
      </c>
      <c r="EP240" s="24" t="str">
        <f t="shared" si="76"/>
        <v>15.3-15.4</v>
      </c>
      <c r="EQ240" s="24" t="str">
        <f t="shared" si="76"/>
        <v>15.4-15.5</v>
      </c>
      <c r="ER240" s="24" t="str">
        <f t="shared" si="76"/>
        <v>15.5-15.6</v>
      </c>
      <c r="ES240" s="48" t="str">
        <f t="shared" si="76"/>
        <v>15.6-15.7</v>
      </c>
      <c r="ET240" s="80" t="str">
        <f t="shared" si="76"/>
        <v>15.7-15.8</v>
      </c>
      <c r="EU240" s="46" t="str">
        <f t="shared" si="76"/>
        <v>15.8-15.9</v>
      </c>
      <c r="EV240" s="81" t="str">
        <f t="shared" si="76"/>
        <v>15.9-16</v>
      </c>
      <c r="EW240" s="22" t="s">
        <v>297</v>
      </c>
      <c r="EX240" s="83" t="s">
        <v>308</v>
      </c>
      <c r="EY240" s="84" t="s">
        <v>309</v>
      </c>
      <c r="EZ240" s="52" t="s">
        <v>310</v>
      </c>
      <c r="FX240" s="20"/>
      <c r="FY240" s="20"/>
      <c r="FZ240" s="20"/>
    </row>
    <row r="241" spans="128:182" x14ac:dyDescent="0.3">
      <c r="DX241" s="18"/>
      <c r="EA241" s="26" t="s">
        <v>7</v>
      </c>
      <c r="EB241" s="31">
        <f t="shared" ref="EB241:EJ248" si="77">COUNTIFS($CG:$CG,"N",$A:$A,"&gt;="&amp;EB$1,$A:$A,"&lt;"&amp;EC$1,$AN:$AN,$DZ242)+COUNTIFS($CG:$CG,"E",$A:$A,"&gt;="&amp;EB$1,$A:$A,"&lt;"&amp;EC$1,$AN:$AN,$DZ242)</f>
        <v>6</v>
      </c>
      <c r="EC241" s="28">
        <f t="shared" si="77"/>
        <v>0</v>
      </c>
      <c r="ED241" s="98">
        <f t="shared" si="77"/>
        <v>0</v>
      </c>
      <c r="EE241" s="98">
        <f t="shared" si="77"/>
        <v>0</v>
      </c>
      <c r="EF241" s="98">
        <f t="shared" si="77"/>
        <v>0</v>
      </c>
      <c r="EG241" s="98">
        <f t="shared" si="77"/>
        <v>0</v>
      </c>
      <c r="EH241" s="98">
        <f t="shared" si="77"/>
        <v>0</v>
      </c>
      <c r="EI241" s="98">
        <f t="shared" si="77"/>
        <v>0</v>
      </c>
      <c r="EJ241" s="98">
        <f t="shared" si="77"/>
        <v>0</v>
      </c>
      <c r="EK241" s="113">
        <f t="shared" ref="EK241:EK248" si="78">COUNTIFS($CG:$CG,"N",$A:$A,"&gt;="&amp;EK$1,$A:$A,"&lt;="&amp;EL$1,$AN:$AN,$DZ242)+COUNTIFS($CG:$CG,"E",$A:$A,"&gt;="&amp;EK$1,$A:$A,"&lt;="&amp;EL$1,$AN:$AN,$DZ242)</f>
        <v>0</v>
      </c>
      <c r="EL241" s="31">
        <f>SUM(EB241:EK241)</f>
        <v>6</v>
      </c>
      <c r="EM241" s="31">
        <f t="shared" ref="EM241:EU248" si="79">COUNTIFS($CG:$CG,"S",$A:$A,"&gt;="&amp;EB$1,$A:$A,"&lt;"&amp;EC$1,$AN:$AN,$DZ242)+COUNTIFS($CG:$CG,"W",$A:$A,"&gt;="&amp;EB$1,$A:$A,"&lt;"&amp;EC$1,$AN:$AN,$DZ242)</f>
        <v>5</v>
      </c>
      <c r="EN241" s="98">
        <f t="shared" si="79"/>
        <v>0</v>
      </c>
      <c r="EO241" s="98">
        <f t="shared" si="79"/>
        <v>0</v>
      </c>
      <c r="EP241" s="98">
        <f t="shared" si="79"/>
        <v>0</v>
      </c>
      <c r="EQ241" s="98">
        <f t="shared" si="79"/>
        <v>0</v>
      </c>
      <c r="ER241" s="98">
        <f t="shared" si="79"/>
        <v>0</v>
      </c>
      <c r="ES241" s="98">
        <f t="shared" si="79"/>
        <v>0</v>
      </c>
      <c r="ET241" s="33">
        <f t="shared" si="79"/>
        <v>0</v>
      </c>
      <c r="EU241" s="31">
        <f t="shared" si="79"/>
        <v>0</v>
      </c>
      <c r="EV241" s="113">
        <f t="shared" ref="EV241:EV248" si="80">COUNTIFS($CG:$CG,"S",$A:$A,"&gt;="&amp;EK$1,$A:$A,"&lt;="&amp;EL$1,$AN:$AN,$DZ242)+COUNTIFS($CG:$CG,"W",$A:$A,"&gt;="&amp;EK$1,$A:$A,"&lt;="&amp;EL$1,$AN:$AN,$DZ242)</f>
        <v>0</v>
      </c>
      <c r="EW241" s="31">
        <f>SUM(EM241:EV241)</f>
        <v>5</v>
      </c>
      <c r="EX241" s="58">
        <f t="shared" ref="EX241:EX248" si="81">IF($EL$249=0,0,EL241/$EL$249)</f>
        <v>0.6</v>
      </c>
      <c r="EY241" s="58">
        <f t="shared" ref="EY241:EY248" si="82">IF($EW$249=0,0,EW241/$EW$249)</f>
        <v>0.7142857142857143</v>
      </c>
      <c r="EZ241" s="58">
        <f t="shared" ref="EZ241:EZ249" si="83">(EL241+EW241)/$EB$250</f>
        <v>0.6470588235294118</v>
      </c>
      <c r="FX241" s="20"/>
      <c r="FY241" s="20"/>
      <c r="FZ241" s="20"/>
    </row>
    <row r="242" spans="128:182" x14ac:dyDescent="0.3">
      <c r="DX242" s="18"/>
      <c r="DZ242" s="34">
        <v>1</v>
      </c>
      <c r="EA242" s="99" t="s">
        <v>9</v>
      </c>
      <c r="EB242" s="31">
        <f t="shared" si="77"/>
        <v>3</v>
      </c>
      <c r="EC242" s="28">
        <f t="shared" si="77"/>
        <v>0</v>
      </c>
      <c r="ED242" s="98">
        <f t="shared" si="77"/>
        <v>0</v>
      </c>
      <c r="EE242" s="98">
        <f t="shared" si="77"/>
        <v>0</v>
      </c>
      <c r="EF242" s="98">
        <f t="shared" si="77"/>
        <v>0</v>
      </c>
      <c r="EG242" s="98">
        <f t="shared" si="77"/>
        <v>0</v>
      </c>
      <c r="EH242" s="98">
        <f t="shared" si="77"/>
        <v>0</v>
      </c>
      <c r="EI242" s="98">
        <f t="shared" si="77"/>
        <v>0</v>
      </c>
      <c r="EJ242" s="98">
        <f t="shared" si="77"/>
        <v>0</v>
      </c>
      <c r="EK242" s="113">
        <f t="shared" si="78"/>
        <v>0</v>
      </c>
      <c r="EL242" s="31">
        <f t="shared" ref="EL242:EL248" si="84">SUM(EB242:EK242)</f>
        <v>3</v>
      </c>
      <c r="EM242" s="31">
        <f t="shared" si="79"/>
        <v>0</v>
      </c>
      <c r="EN242" s="98">
        <f t="shared" si="79"/>
        <v>0</v>
      </c>
      <c r="EO242" s="98">
        <f t="shared" si="79"/>
        <v>0</v>
      </c>
      <c r="EP242" s="98">
        <f t="shared" si="79"/>
        <v>0</v>
      </c>
      <c r="EQ242" s="98">
        <f t="shared" si="79"/>
        <v>0</v>
      </c>
      <c r="ER242" s="98">
        <f t="shared" si="79"/>
        <v>0</v>
      </c>
      <c r="ES242" s="98">
        <f t="shared" si="79"/>
        <v>0</v>
      </c>
      <c r="ET242" s="33">
        <f t="shared" si="79"/>
        <v>0</v>
      </c>
      <c r="EU242" s="31">
        <f t="shared" si="79"/>
        <v>0</v>
      </c>
      <c r="EV242" s="113">
        <f t="shared" si="80"/>
        <v>0</v>
      </c>
      <c r="EW242" s="31">
        <f t="shared" ref="EW242:EW248" si="85">SUM(EM242:EV242)</f>
        <v>0</v>
      </c>
      <c r="EX242" s="58">
        <f t="shared" si="81"/>
        <v>0.3</v>
      </c>
      <c r="EY242" s="58">
        <f t="shared" si="82"/>
        <v>0</v>
      </c>
      <c r="EZ242" s="58">
        <f t="shared" si="83"/>
        <v>0.17647058823529413</v>
      </c>
      <c r="FX242" s="20"/>
      <c r="FY242" s="20"/>
      <c r="FZ242" s="20"/>
    </row>
    <row r="243" spans="128:182" x14ac:dyDescent="0.3">
      <c r="DX243" s="18"/>
      <c r="DZ243" s="34">
        <v>2</v>
      </c>
      <c r="EA243" s="99" t="s">
        <v>8</v>
      </c>
      <c r="EB243" s="31">
        <f t="shared" si="77"/>
        <v>1</v>
      </c>
      <c r="EC243" s="28">
        <f t="shared" si="77"/>
        <v>0</v>
      </c>
      <c r="ED243" s="98">
        <f t="shared" si="77"/>
        <v>0</v>
      </c>
      <c r="EE243" s="98">
        <f t="shared" si="77"/>
        <v>0</v>
      </c>
      <c r="EF243" s="98">
        <f t="shared" si="77"/>
        <v>0</v>
      </c>
      <c r="EG243" s="98">
        <f t="shared" si="77"/>
        <v>0</v>
      </c>
      <c r="EH243" s="98">
        <f t="shared" si="77"/>
        <v>0</v>
      </c>
      <c r="EI243" s="98">
        <f t="shared" si="77"/>
        <v>0</v>
      </c>
      <c r="EJ243" s="98">
        <f t="shared" si="77"/>
        <v>0</v>
      </c>
      <c r="EK243" s="113">
        <f t="shared" si="78"/>
        <v>0</v>
      </c>
      <c r="EL243" s="31">
        <f t="shared" si="84"/>
        <v>1</v>
      </c>
      <c r="EM243" s="31">
        <f t="shared" si="79"/>
        <v>2</v>
      </c>
      <c r="EN243" s="98">
        <f t="shared" si="79"/>
        <v>0</v>
      </c>
      <c r="EO243" s="98">
        <f t="shared" si="79"/>
        <v>0</v>
      </c>
      <c r="EP243" s="98">
        <f t="shared" si="79"/>
        <v>0</v>
      </c>
      <c r="EQ243" s="98">
        <f t="shared" si="79"/>
        <v>0</v>
      </c>
      <c r="ER243" s="98">
        <f t="shared" si="79"/>
        <v>0</v>
      </c>
      <c r="ES243" s="98">
        <f t="shared" si="79"/>
        <v>0</v>
      </c>
      <c r="ET243" s="33">
        <f t="shared" si="79"/>
        <v>0</v>
      </c>
      <c r="EU243" s="31">
        <f t="shared" si="79"/>
        <v>0</v>
      </c>
      <c r="EV243" s="113">
        <f t="shared" si="80"/>
        <v>0</v>
      </c>
      <c r="EW243" s="31">
        <f t="shared" si="85"/>
        <v>2</v>
      </c>
      <c r="EX243" s="58">
        <f t="shared" si="81"/>
        <v>0.1</v>
      </c>
      <c r="EY243" s="58">
        <f t="shared" si="82"/>
        <v>0.2857142857142857</v>
      </c>
      <c r="EZ243" s="58">
        <f t="shared" si="83"/>
        <v>0.17647058823529413</v>
      </c>
      <c r="FX243" s="20"/>
      <c r="FY243" s="20"/>
      <c r="FZ243" s="20"/>
    </row>
    <row r="244" spans="128:182" x14ac:dyDescent="0.3">
      <c r="DX244" s="18"/>
      <c r="DZ244" s="34">
        <v>3</v>
      </c>
      <c r="EA244" s="99" t="s">
        <v>379</v>
      </c>
      <c r="EB244" s="31">
        <f t="shared" si="77"/>
        <v>0</v>
      </c>
      <c r="EC244" s="28">
        <f t="shared" si="77"/>
        <v>0</v>
      </c>
      <c r="ED244" s="98">
        <f t="shared" si="77"/>
        <v>0</v>
      </c>
      <c r="EE244" s="98">
        <f t="shared" si="77"/>
        <v>0</v>
      </c>
      <c r="EF244" s="98">
        <f t="shared" si="77"/>
        <v>0</v>
      </c>
      <c r="EG244" s="98">
        <f t="shared" si="77"/>
        <v>0</v>
      </c>
      <c r="EH244" s="98">
        <f t="shared" si="77"/>
        <v>0</v>
      </c>
      <c r="EI244" s="98">
        <f t="shared" si="77"/>
        <v>0</v>
      </c>
      <c r="EJ244" s="98">
        <f t="shared" si="77"/>
        <v>0</v>
      </c>
      <c r="EK244" s="113">
        <f t="shared" si="78"/>
        <v>0</v>
      </c>
      <c r="EL244" s="31">
        <f t="shared" si="84"/>
        <v>0</v>
      </c>
      <c r="EM244" s="31">
        <f t="shared" si="79"/>
        <v>0</v>
      </c>
      <c r="EN244" s="98">
        <f t="shared" si="79"/>
        <v>0</v>
      </c>
      <c r="EO244" s="98">
        <f t="shared" si="79"/>
        <v>0</v>
      </c>
      <c r="EP244" s="98">
        <f t="shared" si="79"/>
        <v>0</v>
      </c>
      <c r="EQ244" s="98">
        <f t="shared" si="79"/>
        <v>0</v>
      </c>
      <c r="ER244" s="98">
        <f t="shared" si="79"/>
        <v>0</v>
      </c>
      <c r="ES244" s="98">
        <f t="shared" si="79"/>
        <v>0</v>
      </c>
      <c r="ET244" s="33">
        <f t="shared" si="79"/>
        <v>0</v>
      </c>
      <c r="EU244" s="31">
        <f t="shared" si="79"/>
        <v>0</v>
      </c>
      <c r="EV244" s="113">
        <f t="shared" si="80"/>
        <v>0</v>
      </c>
      <c r="EW244" s="31">
        <f t="shared" si="85"/>
        <v>0</v>
      </c>
      <c r="EX244" s="58">
        <f t="shared" si="81"/>
        <v>0</v>
      </c>
      <c r="EY244" s="58">
        <f t="shared" si="82"/>
        <v>0</v>
      </c>
      <c r="EZ244" s="58">
        <f t="shared" si="83"/>
        <v>0</v>
      </c>
      <c r="FX244" s="20"/>
      <c r="FY244" s="20"/>
      <c r="FZ244" s="20"/>
    </row>
    <row r="245" spans="128:182" x14ac:dyDescent="0.3">
      <c r="DX245" s="18"/>
      <c r="DZ245" s="34">
        <v>4</v>
      </c>
      <c r="EA245" s="99" t="s">
        <v>380</v>
      </c>
      <c r="EB245" s="31">
        <f t="shared" si="77"/>
        <v>0</v>
      </c>
      <c r="EC245" s="28">
        <f t="shared" si="77"/>
        <v>0</v>
      </c>
      <c r="ED245" s="98">
        <f t="shared" si="77"/>
        <v>0</v>
      </c>
      <c r="EE245" s="98">
        <f t="shared" si="77"/>
        <v>0</v>
      </c>
      <c r="EF245" s="98">
        <f t="shared" si="77"/>
        <v>0</v>
      </c>
      <c r="EG245" s="98">
        <f t="shared" si="77"/>
        <v>0</v>
      </c>
      <c r="EH245" s="98">
        <f t="shared" si="77"/>
        <v>0</v>
      </c>
      <c r="EI245" s="98">
        <f t="shared" si="77"/>
        <v>0</v>
      </c>
      <c r="EJ245" s="98">
        <f t="shared" si="77"/>
        <v>0</v>
      </c>
      <c r="EK245" s="113">
        <f t="shared" si="78"/>
        <v>0</v>
      </c>
      <c r="EL245" s="31">
        <f t="shared" si="84"/>
        <v>0</v>
      </c>
      <c r="EM245" s="31">
        <f t="shared" si="79"/>
        <v>0</v>
      </c>
      <c r="EN245" s="98">
        <f t="shared" si="79"/>
        <v>0</v>
      </c>
      <c r="EO245" s="98">
        <f t="shared" si="79"/>
        <v>0</v>
      </c>
      <c r="EP245" s="98">
        <f t="shared" si="79"/>
        <v>0</v>
      </c>
      <c r="EQ245" s="98">
        <f t="shared" si="79"/>
        <v>0</v>
      </c>
      <c r="ER245" s="98">
        <f t="shared" si="79"/>
        <v>0</v>
      </c>
      <c r="ES245" s="98">
        <f t="shared" si="79"/>
        <v>0</v>
      </c>
      <c r="ET245" s="33">
        <f t="shared" si="79"/>
        <v>0</v>
      </c>
      <c r="EU245" s="31">
        <f t="shared" si="79"/>
        <v>0</v>
      </c>
      <c r="EV245" s="113">
        <f t="shared" si="80"/>
        <v>0</v>
      </c>
      <c r="EW245" s="31">
        <f t="shared" si="85"/>
        <v>0</v>
      </c>
      <c r="EX245" s="58">
        <f t="shared" si="81"/>
        <v>0</v>
      </c>
      <c r="EY245" s="58">
        <f t="shared" si="82"/>
        <v>0</v>
      </c>
      <c r="EZ245" s="58">
        <f t="shared" si="83"/>
        <v>0</v>
      </c>
      <c r="FX245" s="20"/>
      <c r="FY245" s="20"/>
      <c r="FZ245" s="20"/>
    </row>
    <row r="246" spans="128:182" x14ac:dyDescent="0.3">
      <c r="DX246" s="18"/>
      <c r="DZ246" s="34">
        <v>5</v>
      </c>
      <c r="EA246" s="99" t="s">
        <v>381</v>
      </c>
      <c r="EB246" s="31">
        <f t="shared" si="77"/>
        <v>0</v>
      </c>
      <c r="EC246" s="28">
        <f t="shared" si="77"/>
        <v>0</v>
      </c>
      <c r="ED246" s="98">
        <f t="shared" si="77"/>
        <v>0</v>
      </c>
      <c r="EE246" s="98">
        <f t="shared" si="77"/>
        <v>0</v>
      </c>
      <c r="EF246" s="98">
        <f t="shared" si="77"/>
        <v>0</v>
      </c>
      <c r="EG246" s="98">
        <f t="shared" si="77"/>
        <v>0</v>
      </c>
      <c r="EH246" s="98">
        <f t="shared" si="77"/>
        <v>0</v>
      </c>
      <c r="EI246" s="98">
        <f t="shared" si="77"/>
        <v>0</v>
      </c>
      <c r="EJ246" s="98">
        <f t="shared" si="77"/>
        <v>0</v>
      </c>
      <c r="EK246" s="113">
        <f t="shared" si="78"/>
        <v>0</v>
      </c>
      <c r="EL246" s="31">
        <f t="shared" si="84"/>
        <v>0</v>
      </c>
      <c r="EM246" s="31">
        <f t="shared" si="79"/>
        <v>0</v>
      </c>
      <c r="EN246" s="98">
        <f t="shared" si="79"/>
        <v>0</v>
      </c>
      <c r="EO246" s="98">
        <f t="shared" si="79"/>
        <v>0</v>
      </c>
      <c r="EP246" s="98">
        <f t="shared" si="79"/>
        <v>0</v>
      </c>
      <c r="EQ246" s="98">
        <f t="shared" si="79"/>
        <v>0</v>
      </c>
      <c r="ER246" s="98">
        <f t="shared" si="79"/>
        <v>0</v>
      </c>
      <c r="ES246" s="98">
        <f t="shared" si="79"/>
        <v>0</v>
      </c>
      <c r="ET246" s="33">
        <f t="shared" si="79"/>
        <v>0</v>
      </c>
      <c r="EU246" s="31">
        <f t="shared" si="79"/>
        <v>0</v>
      </c>
      <c r="EV246" s="113">
        <f t="shared" si="80"/>
        <v>0</v>
      </c>
      <c r="EW246" s="31">
        <f t="shared" si="85"/>
        <v>0</v>
      </c>
      <c r="EX246" s="58">
        <f t="shared" si="81"/>
        <v>0</v>
      </c>
      <c r="EY246" s="58">
        <f t="shared" si="82"/>
        <v>0</v>
      </c>
      <c r="EZ246" s="58">
        <f t="shared" si="83"/>
        <v>0</v>
      </c>
      <c r="FX246" s="20"/>
      <c r="FY246" s="20"/>
      <c r="FZ246" s="20"/>
    </row>
    <row r="247" spans="128:182" x14ac:dyDescent="0.3">
      <c r="DX247" s="18"/>
      <c r="DZ247" s="34">
        <v>6</v>
      </c>
      <c r="EA247" s="99" t="s">
        <v>382</v>
      </c>
      <c r="EB247" s="31">
        <f t="shared" si="77"/>
        <v>0</v>
      </c>
      <c r="EC247" s="28">
        <f t="shared" si="77"/>
        <v>0</v>
      </c>
      <c r="ED247" s="98">
        <f t="shared" si="77"/>
        <v>0</v>
      </c>
      <c r="EE247" s="98">
        <f t="shared" si="77"/>
        <v>0</v>
      </c>
      <c r="EF247" s="98">
        <f t="shared" si="77"/>
        <v>0</v>
      </c>
      <c r="EG247" s="98">
        <f t="shared" si="77"/>
        <v>0</v>
      </c>
      <c r="EH247" s="98">
        <f t="shared" si="77"/>
        <v>0</v>
      </c>
      <c r="EI247" s="98">
        <f t="shared" si="77"/>
        <v>0</v>
      </c>
      <c r="EJ247" s="98">
        <f t="shared" si="77"/>
        <v>0</v>
      </c>
      <c r="EK247" s="113">
        <f t="shared" si="78"/>
        <v>0</v>
      </c>
      <c r="EL247" s="31">
        <f t="shared" si="84"/>
        <v>0</v>
      </c>
      <c r="EM247" s="31">
        <f t="shared" si="79"/>
        <v>0</v>
      </c>
      <c r="EN247" s="98">
        <f t="shared" si="79"/>
        <v>0</v>
      </c>
      <c r="EO247" s="98">
        <f t="shared" si="79"/>
        <v>0</v>
      </c>
      <c r="EP247" s="98">
        <f t="shared" si="79"/>
        <v>0</v>
      </c>
      <c r="EQ247" s="98">
        <f t="shared" si="79"/>
        <v>0</v>
      </c>
      <c r="ER247" s="98">
        <f t="shared" si="79"/>
        <v>0</v>
      </c>
      <c r="ES247" s="98">
        <f t="shared" si="79"/>
        <v>0</v>
      </c>
      <c r="ET247" s="33">
        <f t="shared" si="79"/>
        <v>0</v>
      </c>
      <c r="EU247" s="31">
        <f t="shared" si="79"/>
        <v>0</v>
      </c>
      <c r="EV247" s="113">
        <f t="shared" si="80"/>
        <v>0</v>
      </c>
      <c r="EW247" s="31">
        <f t="shared" si="85"/>
        <v>0</v>
      </c>
      <c r="EX247" s="58">
        <f t="shared" si="81"/>
        <v>0</v>
      </c>
      <c r="EY247" s="58">
        <f t="shared" si="82"/>
        <v>0</v>
      </c>
      <c r="EZ247" s="58">
        <f t="shared" si="83"/>
        <v>0</v>
      </c>
      <c r="FX247" s="20"/>
      <c r="FY247" s="20"/>
      <c r="FZ247" s="20"/>
    </row>
    <row r="248" spans="128:182" ht="15" thickBot="1" x14ac:dyDescent="0.35">
      <c r="DX248" s="18"/>
      <c r="DZ248" s="34">
        <v>7</v>
      </c>
      <c r="EA248" s="35" t="s">
        <v>18</v>
      </c>
      <c r="EB248" s="31">
        <f t="shared" si="77"/>
        <v>0</v>
      </c>
      <c r="EC248" s="28">
        <f t="shared" si="77"/>
        <v>0</v>
      </c>
      <c r="ED248" s="98">
        <f t="shared" si="77"/>
        <v>0</v>
      </c>
      <c r="EE248" s="98">
        <f t="shared" si="77"/>
        <v>0</v>
      </c>
      <c r="EF248" s="98">
        <f t="shared" si="77"/>
        <v>0</v>
      </c>
      <c r="EG248" s="98">
        <f t="shared" si="77"/>
        <v>0</v>
      </c>
      <c r="EH248" s="98">
        <f t="shared" si="77"/>
        <v>0</v>
      </c>
      <c r="EI248" s="98">
        <f t="shared" si="77"/>
        <v>0</v>
      </c>
      <c r="EJ248" s="98">
        <f t="shared" si="77"/>
        <v>0</v>
      </c>
      <c r="EK248" s="113">
        <f t="shared" si="78"/>
        <v>0</v>
      </c>
      <c r="EL248" s="31">
        <f t="shared" si="84"/>
        <v>0</v>
      </c>
      <c r="EM248" s="31">
        <f t="shared" si="79"/>
        <v>0</v>
      </c>
      <c r="EN248" s="98">
        <f t="shared" si="79"/>
        <v>0</v>
      </c>
      <c r="EO248" s="98">
        <f t="shared" si="79"/>
        <v>0</v>
      </c>
      <c r="EP248" s="98">
        <f t="shared" si="79"/>
        <v>0</v>
      </c>
      <c r="EQ248" s="98">
        <f t="shared" si="79"/>
        <v>0</v>
      </c>
      <c r="ER248" s="98">
        <f t="shared" si="79"/>
        <v>0</v>
      </c>
      <c r="ES248" s="98">
        <f t="shared" si="79"/>
        <v>0</v>
      </c>
      <c r="ET248" s="33">
        <f t="shared" si="79"/>
        <v>0</v>
      </c>
      <c r="EU248" s="31">
        <f t="shared" si="79"/>
        <v>0</v>
      </c>
      <c r="EV248" s="113">
        <f t="shared" si="80"/>
        <v>0</v>
      </c>
      <c r="EW248" s="31">
        <f t="shared" si="85"/>
        <v>0</v>
      </c>
      <c r="EX248" s="58">
        <f t="shared" si="81"/>
        <v>0</v>
      </c>
      <c r="EY248" s="58">
        <f t="shared" si="82"/>
        <v>0</v>
      </c>
      <c r="EZ248" s="58">
        <f t="shared" si="83"/>
        <v>0</v>
      </c>
      <c r="FX248" s="20"/>
      <c r="FY248" s="20"/>
      <c r="FZ248" s="20"/>
    </row>
    <row r="249" spans="128:182" ht="15" thickBot="1" x14ac:dyDescent="0.35">
      <c r="DX249" s="18"/>
      <c r="DZ249" s="34">
        <v>77</v>
      </c>
      <c r="EA249" s="106" t="s">
        <v>297</v>
      </c>
      <c r="EB249" s="40">
        <f t="shared" ref="EB249:EY249" si="86">SUM(EB241:EB248)</f>
        <v>10</v>
      </c>
      <c r="EC249" s="41">
        <f t="shared" si="86"/>
        <v>0</v>
      </c>
      <c r="ED249" s="42">
        <f t="shared" si="86"/>
        <v>0</v>
      </c>
      <c r="EE249" s="42">
        <f t="shared" si="86"/>
        <v>0</v>
      </c>
      <c r="EF249" s="42">
        <f t="shared" si="86"/>
        <v>0</v>
      </c>
      <c r="EG249" s="42">
        <f t="shared" si="86"/>
        <v>0</v>
      </c>
      <c r="EH249" s="42">
        <f t="shared" si="86"/>
        <v>0</v>
      </c>
      <c r="EI249" s="42">
        <f t="shared" si="86"/>
        <v>0</v>
      </c>
      <c r="EJ249" s="42">
        <f t="shared" si="86"/>
        <v>0</v>
      </c>
      <c r="EK249" s="43">
        <f t="shared" si="86"/>
        <v>0</v>
      </c>
      <c r="EL249" s="40">
        <f t="shared" si="86"/>
        <v>10</v>
      </c>
      <c r="EM249" s="40">
        <f t="shared" si="86"/>
        <v>7</v>
      </c>
      <c r="EN249" s="42">
        <f t="shared" si="86"/>
        <v>0</v>
      </c>
      <c r="EO249" s="42">
        <f t="shared" si="86"/>
        <v>0</v>
      </c>
      <c r="EP249" s="42">
        <f t="shared" si="86"/>
        <v>0</v>
      </c>
      <c r="EQ249" s="42">
        <f t="shared" si="86"/>
        <v>0</v>
      </c>
      <c r="ER249" s="42">
        <f t="shared" si="86"/>
        <v>0</v>
      </c>
      <c r="ES249" s="42">
        <f t="shared" si="86"/>
        <v>0</v>
      </c>
      <c r="ET249" s="157">
        <f t="shared" si="86"/>
        <v>0</v>
      </c>
      <c r="EU249" s="40">
        <f t="shared" si="86"/>
        <v>0</v>
      </c>
      <c r="EV249" s="43">
        <f t="shared" si="86"/>
        <v>0</v>
      </c>
      <c r="EW249" s="40">
        <f t="shared" si="86"/>
        <v>7</v>
      </c>
      <c r="EX249" s="58">
        <f t="shared" si="86"/>
        <v>0.99999999999999989</v>
      </c>
      <c r="EY249" s="58">
        <f t="shared" si="86"/>
        <v>1</v>
      </c>
      <c r="EZ249" s="58">
        <f t="shared" si="83"/>
        <v>1</v>
      </c>
      <c r="FX249" s="20"/>
      <c r="FY249" s="20"/>
      <c r="FZ249" s="20"/>
    </row>
    <row r="250" spans="128:182" ht="15" thickBot="1" x14ac:dyDescent="0.35">
      <c r="EA250" s="76" t="s">
        <v>297</v>
      </c>
      <c r="EB250" s="270">
        <f>SUM(EL249,EW249)</f>
        <v>17</v>
      </c>
      <c r="EC250" s="271"/>
      <c r="ED250" s="271"/>
      <c r="EE250" s="271"/>
      <c r="EF250" s="271"/>
      <c r="EG250" s="271"/>
      <c r="EH250" s="271"/>
      <c r="EI250" s="271"/>
      <c r="EJ250" s="271"/>
      <c r="EK250" s="271"/>
      <c r="EL250" s="271"/>
      <c r="EM250" s="271"/>
      <c r="EN250" s="271"/>
      <c r="EO250" s="271"/>
      <c r="EP250" s="271"/>
      <c r="EQ250" s="271"/>
      <c r="ER250" s="271"/>
      <c r="ES250" s="271"/>
      <c r="ET250" s="271"/>
      <c r="EU250" s="271"/>
      <c r="EV250" s="271"/>
      <c r="EW250" s="272"/>
      <c r="EX250" s="92"/>
      <c r="EY250" s="111"/>
      <c r="FX250" s="20"/>
      <c r="FY250" s="20"/>
      <c r="FZ250" s="20"/>
    </row>
    <row r="251" spans="128:182" x14ac:dyDescent="0.3">
      <c r="FX251" s="20"/>
      <c r="FY251" s="20"/>
      <c r="FZ251" s="20"/>
    </row>
    <row r="252" spans="128:182" x14ac:dyDescent="0.3">
      <c r="FX252" s="20"/>
      <c r="FY252" s="20"/>
      <c r="FZ252" s="20"/>
    </row>
    <row r="253" spans="128:182" x14ac:dyDescent="0.3">
      <c r="FX253" s="20"/>
      <c r="FY253" s="20"/>
      <c r="FZ253" s="20"/>
    </row>
    <row r="254" spans="128:182" x14ac:dyDescent="0.3">
      <c r="FX254" s="20"/>
      <c r="FY254" s="20"/>
      <c r="FZ254" s="20"/>
    </row>
    <row r="255" spans="128:182" x14ac:dyDescent="0.3">
      <c r="FX255" s="20"/>
      <c r="FY255" s="20"/>
      <c r="FZ255" s="20"/>
    </row>
    <row r="256" spans="128:182" x14ac:dyDescent="0.3">
      <c r="FX256" s="20"/>
      <c r="FY256" s="20"/>
      <c r="FZ256" s="20"/>
    </row>
    <row r="257" spans="128:182" x14ac:dyDescent="0.3">
      <c r="FX257" s="20"/>
      <c r="FY257" s="20"/>
      <c r="FZ257" s="20"/>
    </row>
    <row r="258" spans="128:182" x14ac:dyDescent="0.3">
      <c r="FX258" s="20"/>
      <c r="FY258" s="20"/>
      <c r="FZ258" s="20"/>
    </row>
    <row r="259" spans="128:182" x14ac:dyDescent="0.3">
      <c r="FX259" s="20"/>
      <c r="FY259" s="20"/>
      <c r="FZ259" s="20"/>
    </row>
    <row r="260" spans="128:182" x14ac:dyDescent="0.3">
      <c r="FX260" s="20"/>
      <c r="FY260" s="20"/>
      <c r="FZ260" s="20"/>
    </row>
    <row r="261" spans="128:182" x14ac:dyDescent="0.3">
      <c r="FX261" s="20"/>
      <c r="FY261" s="20"/>
      <c r="FZ261" s="20"/>
    </row>
    <row r="262" spans="128:182" x14ac:dyDescent="0.3">
      <c r="FX262" s="20"/>
      <c r="FY262" s="20"/>
      <c r="FZ262" s="20"/>
    </row>
    <row r="263" spans="128:182" x14ac:dyDescent="0.3">
      <c r="FX263" s="20"/>
      <c r="FY263" s="20"/>
      <c r="FZ263" s="20"/>
    </row>
    <row r="264" spans="128:182" x14ac:dyDescent="0.3">
      <c r="FX264" s="20"/>
      <c r="FY264" s="20"/>
      <c r="FZ264" s="20"/>
    </row>
    <row r="265" spans="128:182" x14ac:dyDescent="0.3">
      <c r="FX265" s="20"/>
      <c r="FY265" s="20"/>
      <c r="FZ265" s="20"/>
    </row>
    <row r="266" spans="128:182" x14ac:dyDescent="0.3">
      <c r="DX266" s="18"/>
      <c r="FX266" s="20"/>
      <c r="FY266" s="20"/>
      <c r="FZ266" s="20"/>
    </row>
    <row r="267" spans="128:182" ht="15" thickBot="1" x14ac:dyDescent="0.35">
      <c r="FX267" s="20"/>
      <c r="FY267" s="20"/>
      <c r="FZ267" s="20"/>
    </row>
    <row r="268" spans="128:182" ht="15" thickBot="1" x14ac:dyDescent="0.35">
      <c r="DX268" s="18"/>
      <c r="EA268" s="254" t="s">
        <v>383</v>
      </c>
      <c r="EB268" s="256" t="s">
        <v>306</v>
      </c>
      <c r="EC268" s="257"/>
      <c r="ED268" s="257"/>
      <c r="EE268" s="257"/>
      <c r="EF268" s="257"/>
      <c r="EG268" s="257"/>
      <c r="EH268" s="257"/>
      <c r="EI268" s="257"/>
      <c r="EJ268" s="257"/>
      <c r="EK268" s="257"/>
      <c r="EL268" s="258"/>
      <c r="EM268" s="256" t="s">
        <v>307</v>
      </c>
      <c r="EN268" s="257"/>
      <c r="EO268" s="257"/>
      <c r="EP268" s="257"/>
      <c r="EQ268" s="257"/>
      <c r="ER268" s="257"/>
      <c r="ES268" s="257"/>
      <c r="ET268" s="257"/>
      <c r="EU268" s="257"/>
      <c r="EV268" s="257"/>
      <c r="EW268" s="258"/>
      <c r="EX268" s="263" t="s">
        <v>295</v>
      </c>
      <c r="EY268" s="263"/>
      <c r="EZ268" s="263"/>
      <c r="FX268" s="20"/>
      <c r="FY268" s="20"/>
      <c r="FZ268" s="20"/>
    </row>
    <row r="269" spans="128:182" ht="15" thickBot="1" x14ac:dyDescent="0.35">
      <c r="DX269" s="18"/>
      <c r="EA269" s="255"/>
      <c r="EB269" s="22" t="str">
        <f t="shared" ref="EB269:EK269" si="87">EB4</f>
        <v>15-15.1</v>
      </c>
      <c r="EC269" s="158" t="str">
        <f t="shared" si="87"/>
        <v>15.1-15.2</v>
      </c>
      <c r="ED269" s="22" t="str">
        <f t="shared" si="87"/>
        <v>15.2-15.3</v>
      </c>
      <c r="EE269" s="24" t="str">
        <f t="shared" si="87"/>
        <v>15.3-15.4</v>
      </c>
      <c r="EF269" s="22" t="str">
        <f t="shared" si="87"/>
        <v>15.4-15.5</v>
      </c>
      <c r="EG269" s="22" t="str">
        <f t="shared" si="87"/>
        <v>15.5-15.6</v>
      </c>
      <c r="EH269" s="22" t="str">
        <f t="shared" si="87"/>
        <v>15.6-15.7</v>
      </c>
      <c r="EI269" s="22" t="str">
        <f t="shared" si="87"/>
        <v>15.7-15.8</v>
      </c>
      <c r="EJ269" s="22" t="str">
        <f t="shared" si="87"/>
        <v>15.8-15.9</v>
      </c>
      <c r="EK269" s="94" t="str">
        <f t="shared" si="87"/>
        <v>15.9-16</v>
      </c>
      <c r="EL269" s="22" t="s">
        <v>297</v>
      </c>
      <c r="EM269" s="22" t="str">
        <f t="shared" ref="EM269:EV269" si="88">EB$4</f>
        <v>15-15.1</v>
      </c>
      <c r="EN269" s="22" t="str">
        <f t="shared" si="88"/>
        <v>15.1-15.2</v>
      </c>
      <c r="EO269" s="129" t="str">
        <f t="shared" si="88"/>
        <v>15.2-15.3</v>
      </c>
      <c r="EP269" s="22" t="str">
        <f t="shared" si="88"/>
        <v>15.3-15.4</v>
      </c>
      <c r="EQ269" s="95" t="str">
        <f t="shared" si="88"/>
        <v>15.4-15.5</v>
      </c>
      <c r="ER269" s="46" t="str">
        <f t="shared" si="88"/>
        <v>15.5-15.6</v>
      </c>
      <c r="ES269" s="46" t="str">
        <f t="shared" si="88"/>
        <v>15.6-15.7</v>
      </c>
      <c r="ET269" s="46" t="str">
        <f t="shared" si="88"/>
        <v>15.7-15.8</v>
      </c>
      <c r="EU269" s="46" t="str">
        <f t="shared" si="88"/>
        <v>15.8-15.9</v>
      </c>
      <c r="EV269" s="81" t="str">
        <f t="shared" si="88"/>
        <v>15.9-16</v>
      </c>
      <c r="EW269" s="22" t="s">
        <v>297</v>
      </c>
      <c r="EX269" s="83" t="s">
        <v>308</v>
      </c>
      <c r="EY269" s="84" t="s">
        <v>309</v>
      </c>
      <c r="EZ269" s="52" t="s">
        <v>310</v>
      </c>
      <c r="FX269" s="20"/>
      <c r="FY269" s="20"/>
      <c r="FZ269" s="20"/>
    </row>
    <row r="270" spans="128:182" x14ac:dyDescent="0.3">
      <c r="DX270" s="18"/>
      <c r="EA270" s="159" t="s">
        <v>384</v>
      </c>
      <c r="EB270" s="31">
        <f t="shared" ref="EB270:EK289" si="89">COUNTIFS($CG:$CG,"N",$A:$A,"&gt;="&amp;EB$1,$A:$A,"&lt;"&amp;EC$1,$CH:$CH,$DZ271)+COUNTIFS($CG:$CG,"E",$A:$A,"&gt;="&amp;EB$1,$A:$A,"&lt;"&amp;EC$1,$CH:$CH,$DZ271)</f>
        <v>1</v>
      </c>
      <c r="EC270" s="112">
        <f t="shared" si="89"/>
        <v>0</v>
      </c>
      <c r="ED270" s="31">
        <f t="shared" si="89"/>
        <v>0</v>
      </c>
      <c r="EE270" s="31">
        <f t="shared" si="89"/>
        <v>0</v>
      </c>
      <c r="EF270" s="31">
        <f t="shared" si="89"/>
        <v>0</v>
      </c>
      <c r="EG270" s="31">
        <f t="shared" si="89"/>
        <v>0</v>
      </c>
      <c r="EH270" s="31">
        <f t="shared" si="89"/>
        <v>0</v>
      </c>
      <c r="EI270" s="31">
        <f t="shared" si="89"/>
        <v>0</v>
      </c>
      <c r="EJ270" s="31">
        <f t="shared" si="89"/>
        <v>0</v>
      </c>
      <c r="EK270" s="31">
        <f t="shared" si="89"/>
        <v>0</v>
      </c>
      <c r="EL270" s="31">
        <f>SUM(EB270:EK270)</f>
        <v>1</v>
      </c>
      <c r="EM270" s="31">
        <f t="shared" ref="EM270:EU289" si="90">COUNTIFS($CG:$CG,"S",$A:$A,"&gt;="&amp;EB$1,$A:$A,"&lt;"&amp;EC$1,$CH:$CH,$DZ271)+COUNTIFS($CG:$CG,"W",$A:$A,"&gt;="&amp;EB$1,$A:$A,"&lt;"&amp;EC$1,$CH:$CH,$DZ271)</f>
        <v>1</v>
      </c>
      <c r="EN270" s="31">
        <f t="shared" si="90"/>
        <v>0</v>
      </c>
      <c r="EO270" s="33">
        <f t="shared" si="90"/>
        <v>0</v>
      </c>
      <c r="EP270" s="31">
        <f t="shared" si="90"/>
        <v>0</v>
      </c>
      <c r="EQ270" s="160">
        <f t="shared" si="90"/>
        <v>0</v>
      </c>
      <c r="ER270" s="31">
        <f t="shared" si="90"/>
        <v>0</v>
      </c>
      <c r="ES270" s="31">
        <f t="shared" si="90"/>
        <v>0</v>
      </c>
      <c r="ET270" s="31">
        <f t="shared" si="90"/>
        <v>0</v>
      </c>
      <c r="EU270" s="31">
        <f t="shared" si="90"/>
        <v>0</v>
      </c>
      <c r="EV270" s="113">
        <f t="shared" ref="EV270:EV289" si="91">COUNTIFS($CG:$CG,"S",$A:$A,"&gt;="&amp;EK$1,$A:$A,"&lt;="&amp;EL$1,$CH:$CH,$DZ271)+COUNTIFS($CG:$CG,"W",$A:$A,"&gt;="&amp;EK$1,$A:$A,"&lt;="&amp;EL$1,$CH:$CH,$DZ271)</f>
        <v>0</v>
      </c>
      <c r="EW270" s="31">
        <f>SUM(EM270:EV270)</f>
        <v>1</v>
      </c>
      <c r="EX270" s="58">
        <f t="shared" ref="EX270:EX290" si="92">IF($EL$291=0,0,EL270/$EL$291)</f>
        <v>0.1111111111111111</v>
      </c>
      <c r="EY270" s="58">
        <f t="shared" ref="EY270:EY290" si="93">IF($EW$291=0,0,EW270/$EW$291)</f>
        <v>0.16666666666666666</v>
      </c>
      <c r="EZ270" s="58">
        <f t="shared" ref="EZ270:EZ291" si="94">(EL270+EW270)/$EB$292</f>
        <v>0.13333333333333333</v>
      </c>
      <c r="FX270" s="20"/>
      <c r="FY270" s="20"/>
      <c r="FZ270" s="20"/>
    </row>
    <row r="271" spans="128:182" x14ac:dyDescent="0.3">
      <c r="DX271" s="18"/>
      <c r="DZ271" s="34">
        <v>1</v>
      </c>
      <c r="EA271" s="99" t="s">
        <v>385</v>
      </c>
      <c r="EB271" s="31">
        <f t="shared" si="89"/>
        <v>3</v>
      </c>
      <c r="EC271" s="112">
        <f t="shared" si="89"/>
        <v>0</v>
      </c>
      <c r="ED271" s="31">
        <f t="shared" si="89"/>
        <v>0</v>
      </c>
      <c r="EE271" s="31">
        <f t="shared" si="89"/>
        <v>0</v>
      </c>
      <c r="EF271" s="31">
        <f t="shared" si="89"/>
        <v>0</v>
      </c>
      <c r="EG271" s="31">
        <f t="shared" si="89"/>
        <v>0</v>
      </c>
      <c r="EH271" s="31">
        <f t="shared" si="89"/>
        <v>0</v>
      </c>
      <c r="EI271" s="31">
        <f t="shared" si="89"/>
        <v>0</v>
      </c>
      <c r="EJ271" s="31">
        <f t="shared" si="89"/>
        <v>0</v>
      </c>
      <c r="EK271" s="31">
        <f t="shared" si="89"/>
        <v>0</v>
      </c>
      <c r="EL271" s="31">
        <f t="shared" ref="EL271:EL290" si="95">SUM(EB271:EK271)</f>
        <v>3</v>
      </c>
      <c r="EM271" s="31">
        <f t="shared" si="90"/>
        <v>1</v>
      </c>
      <c r="EN271" s="31">
        <f t="shared" si="90"/>
        <v>0</v>
      </c>
      <c r="EO271" s="33">
        <f t="shared" si="90"/>
        <v>0</v>
      </c>
      <c r="EP271" s="31">
        <f t="shared" si="90"/>
        <v>0</v>
      </c>
      <c r="EQ271" s="160">
        <f t="shared" si="90"/>
        <v>0</v>
      </c>
      <c r="ER271" s="31">
        <f t="shared" si="90"/>
        <v>0</v>
      </c>
      <c r="ES271" s="31">
        <f t="shared" si="90"/>
        <v>0</v>
      </c>
      <c r="ET271" s="31">
        <f t="shared" si="90"/>
        <v>0</v>
      </c>
      <c r="EU271" s="31">
        <f t="shared" si="90"/>
        <v>0</v>
      </c>
      <c r="EV271" s="113">
        <f t="shared" si="91"/>
        <v>0</v>
      </c>
      <c r="EW271" s="31">
        <f t="shared" ref="EW271:EW290" si="96">SUM(EM271:EV271)</f>
        <v>1</v>
      </c>
      <c r="EX271" s="58">
        <f t="shared" si="92"/>
        <v>0.33333333333333331</v>
      </c>
      <c r="EY271" s="58">
        <f t="shared" si="93"/>
        <v>0.16666666666666666</v>
      </c>
      <c r="EZ271" s="58">
        <f t="shared" si="94"/>
        <v>0.26666666666666666</v>
      </c>
      <c r="FX271" s="20"/>
      <c r="FY271" s="20"/>
      <c r="FZ271" s="20"/>
    </row>
    <row r="272" spans="128:182" x14ac:dyDescent="0.3">
      <c r="DX272" s="18"/>
      <c r="DZ272" s="34">
        <v>2</v>
      </c>
      <c r="EA272" s="99" t="s">
        <v>386</v>
      </c>
      <c r="EB272" s="31">
        <f t="shared" si="89"/>
        <v>0</v>
      </c>
      <c r="EC272" s="112">
        <f t="shared" si="89"/>
        <v>0</v>
      </c>
      <c r="ED272" s="31">
        <f t="shared" si="89"/>
        <v>0</v>
      </c>
      <c r="EE272" s="31">
        <f t="shared" si="89"/>
        <v>0</v>
      </c>
      <c r="EF272" s="31">
        <f t="shared" si="89"/>
        <v>0</v>
      </c>
      <c r="EG272" s="31">
        <f t="shared" si="89"/>
        <v>0</v>
      </c>
      <c r="EH272" s="31">
        <f t="shared" si="89"/>
        <v>0</v>
      </c>
      <c r="EI272" s="31">
        <f t="shared" si="89"/>
        <v>0</v>
      </c>
      <c r="EJ272" s="31">
        <f t="shared" si="89"/>
        <v>0</v>
      </c>
      <c r="EK272" s="31">
        <f t="shared" si="89"/>
        <v>0</v>
      </c>
      <c r="EL272" s="31">
        <f t="shared" si="95"/>
        <v>0</v>
      </c>
      <c r="EM272" s="31">
        <f t="shared" si="90"/>
        <v>0</v>
      </c>
      <c r="EN272" s="31">
        <f t="shared" si="90"/>
        <v>0</v>
      </c>
      <c r="EO272" s="33">
        <f t="shared" si="90"/>
        <v>0</v>
      </c>
      <c r="EP272" s="31">
        <f t="shared" si="90"/>
        <v>0</v>
      </c>
      <c r="EQ272" s="160">
        <f t="shared" si="90"/>
        <v>0</v>
      </c>
      <c r="ER272" s="31">
        <f t="shared" si="90"/>
        <v>0</v>
      </c>
      <c r="ES272" s="31">
        <f t="shared" si="90"/>
        <v>0</v>
      </c>
      <c r="ET272" s="31">
        <f t="shared" si="90"/>
        <v>0</v>
      </c>
      <c r="EU272" s="31">
        <f t="shared" si="90"/>
        <v>0</v>
      </c>
      <c r="EV272" s="113">
        <f t="shared" si="91"/>
        <v>0</v>
      </c>
      <c r="EW272" s="31">
        <f t="shared" si="96"/>
        <v>0</v>
      </c>
      <c r="EX272" s="58">
        <f t="shared" si="92"/>
        <v>0</v>
      </c>
      <c r="EY272" s="58">
        <f t="shared" si="93"/>
        <v>0</v>
      </c>
      <c r="EZ272" s="58">
        <f t="shared" si="94"/>
        <v>0</v>
      </c>
      <c r="FX272" s="20"/>
      <c r="FY272" s="20"/>
      <c r="FZ272" s="20"/>
    </row>
    <row r="273" spans="128:182" x14ac:dyDescent="0.3">
      <c r="DX273" s="18"/>
      <c r="DZ273" s="34">
        <v>3</v>
      </c>
      <c r="EA273" s="99" t="s">
        <v>387</v>
      </c>
      <c r="EB273" s="31">
        <f t="shared" si="89"/>
        <v>0</v>
      </c>
      <c r="EC273" s="112">
        <f t="shared" si="89"/>
        <v>0</v>
      </c>
      <c r="ED273" s="31">
        <f t="shared" si="89"/>
        <v>0</v>
      </c>
      <c r="EE273" s="31">
        <f t="shared" si="89"/>
        <v>0</v>
      </c>
      <c r="EF273" s="31">
        <f t="shared" si="89"/>
        <v>0</v>
      </c>
      <c r="EG273" s="31">
        <f t="shared" si="89"/>
        <v>0</v>
      </c>
      <c r="EH273" s="31">
        <f t="shared" si="89"/>
        <v>0</v>
      </c>
      <c r="EI273" s="31">
        <f t="shared" si="89"/>
        <v>0</v>
      </c>
      <c r="EJ273" s="31">
        <f t="shared" si="89"/>
        <v>0</v>
      </c>
      <c r="EK273" s="31">
        <f t="shared" si="89"/>
        <v>0</v>
      </c>
      <c r="EL273" s="31">
        <f t="shared" si="95"/>
        <v>0</v>
      </c>
      <c r="EM273" s="31">
        <f t="shared" si="90"/>
        <v>0</v>
      </c>
      <c r="EN273" s="31">
        <f t="shared" si="90"/>
        <v>0</v>
      </c>
      <c r="EO273" s="33">
        <f t="shared" si="90"/>
        <v>0</v>
      </c>
      <c r="EP273" s="31">
        <f t="shared" si="90"/>
        <v>0</v>
      </c>
      <c r="EQ273" s="160">
        <f t="shared" si="90"/>
        <v>0</v>
      </c>
      <c r="ER273" s="31">
        <f t="shared" si="90"/>
        <v>0</v>
      </c>
      <c r="ES273" s="31">
        <f t="shared" si="90"/>
        <v>0</v>
      </c>
      <c r="ET273" s="31">
        <f t="shared" si="90"/>
        <v>0</v>
      </c>
      <c r="EU273" s="31">
        <f t="shared" si="90"/>
        <v>0</v>
      </c>
      <c r="EV273" s="113">
        <f t="shared" si="91"/>
        <v>0</v>
      </c>
      <c r="EW273" s="31">
        <f t="shared" si="96"/>
        <v>0</v>
      </c>
      <c r="EX273" s="58">
        <f t="shared" si="92"/>
        <v>0</v>
      </c>
      <c r="EY273" s="58">
        <f t="shared" si="93"/>
        <v>0</v>
      </c>
      <c r="EZ273" s="58">
        <f t="shared" si="94"/>
        <v>0</v>
      </c>
      <c r="FX273" s="20"/>
      <c r="FY273" s="20"/>
      <c r="FZ273" s="20"/>
    </row>
    <row r="274" spans="128:182" x14ac:dyDescent="0.3">
      <c r="DX274" s="18"/>
      <c r="DZ274" s="34">
        <v>4</v>
      </c>
      <c r="EA274" s="99" t="s">
        <v>388</v>
      </c>
      <c r="EB274" s="31">
        <f t="shared" si="89"/>
        <v>0</v>
      </c>
      <c r="EC274" s="112">
        <f t="shared" si="89"/>
        <v>0</v>
      </c>
      <c r="ED274" s="31">
        <f t="shared" si="89"/>
        <v>0</v>
      </c>
      <c r="EE274" s="31">
        <f t="shared" si="89"/>
        <v>0</v>
      </c>
      <c r="EF274" s="31">
        <f t="shared" si="89"/>
        <v>0</v>
      </c>
      <c r="EG274" s="31">
        <f t="shared" si="89"/>
        <v>0</v>
      </c>
      <c r="EH274" s="31">
        <f t="shared" si="89"/>
        <v>0</v>
      </c>
      <c r="EI274" s="31">
        <f t="shared" si="89"/>
        <v>0</v>
      </c>
      <c r="EJ274" s="31">
        <f t="shared" si="89"/>
        <v>0</v>
      </c>
      <c r="EK274" s="31">
        <f t="shared" si="89"/>
        <v>0</v>
      </c>
      <c r="EL274" s="31">
        <f t="shared" si="95"/>
        <v>0</v>
      </c>
      <c r="EM274" s="31">
        <f t="shared" si="90"/>
        <v>0</v>
      </c>
      <c r="EN274" s="31">
        <f t="shared" si="90"/>
        <v>0</v>
      </c>
      <c r="EO274" s="33">
        <f t="shared" si="90"/>
        <v>0</v>
      </c>
      <c r="EP274" s="31">
        <f t="shared" si="90"/>
        <v>0</v>
      </c>
      <c r="EQ274" s="160">
        <f t="shared" si="90"/>
        <v>0</v>
      </c>
      <c r="ER274" s="31">
        <f t="shared" si="90"/>
        <v>0</v>
      </c>
      <c r="ES274" s="31">
        <f t="shared" si="90"/>
        <v>0</v>
      </c>
      <c r="ET274" s="31">
        <f t="shared" si="90"/>
        <v>0</v>
      </c>
      <c r="EU274" s="31">
        <f t="shared" si="90"/>
        <v>0</v>
      </c>
      <c r="EV274" s="113">
        <f t="shared" si="91"/>
        <v>0</v>
      </c>
      <c r="EW274" s="31">
        <f t="shared" si="96"/>
        <v>0</v>
      </c>
      <c r="EX274" s="58">
        <f t="shared" si="92"/>
        <v>0</v>
      </c>
      <c r="EY274" s="58">
        <f t="shared" si="93"/>
        <v>0</v>
      </c>
      <c r="EZ274" s="58">
        <f t="shared" si="94"/>
        <v>0</v>
      </c>
      <c r="FX274" s="20"/>
      <c r="FY274" s="20"/>
      <c r="FZ274" s="20"/>
    </row>
    <row r="275" spans="128:182" x14ac:dyDescent="0.3">
      <c r="DX275" s="18"/>
      <c r="DZ275" s="34">
        <v>6</v>
      </c>
      <c r="EA275" s="99" t="s">
        <v>389</v>
      </c>
      <c r="EB275" s="31">
        <f t="shared" si="89"/>
        <v>0</v>
      </c>
      <c r="EC275" s="112">
        <f t="shared" si="89"/>
        <v>0</v>
      </c>
      <c r="ED275" s="31">
        <f t="shared" si="89"/>
        <v>0</v>
      </c>
      <c r="EE275" s="31">
        <f t="shared" si="89"/>
        <v>0</v>
      </c>
      <c r="EF275" s="31">
        <f t="shared" si="89"/>
        <v>0</v>
      </c>
      <c r="EG275" s="31">
        <f t="shared" si="89"/>
        <v>0</v>
      </c>
      <c r="EH275" s="31">
        <f t="shared" si="89"/>
        <v>0</v>
      </c>
      <c r="EI275" s="31">
        <f t="shared" si="89"/>
        <v>0</v>
      </c>
      <c r="EJ275" s="31">
        <f t="shared" si="89"/>
        <v>0</v>
      </c>
      <c r="EK275" s="31">
        <f t="shared" si="89"/>
        <v>0</v>
      </c>
      <c r="EL275" s="31">
        <f t="shared" si="95"/>
        <v>0</v>
      </c>
      <c r="EM275" s="31">
        <f t="shared" si="90"/>
        <v>0</v>
      </c>
      <c r="EN275" s="31">
        <f t="shared" si="90"/>
        <v>0</v>
      </c>
      <c r="EO275" s="33">
        <f t="shared" si="90"/>
        <v>0</v>
      </c>
      <c r="EP275" s="31">
        <f t="shared" si="90"/>
        <v>0</v>
      </c>
      <c r="EQ275" s="160">
        <f t="shared" si="90"/>
        <v>0</v>
      </c>
      <c r="ER275" s="31">
        <f t="shared" si="90"/>
        <v>0</v>
      </c>
      <c r="ES275" s="31">
        <f t="shared" si="90"/>
        <v>0</v>
      </c>
      <c r="ET275" s="31">
        <f t="shared" si="90"/>
        <v>0</v>
      </c>
      <c r="EU275" s="31">
        <f t="shared" si="90"/>
        <v>0</v>
      </c>
      <c r="EV275" s="113">
        <f t="shared" si="91"/>
        <v>0</v>
      </c>
      <c r="EW275" s="31">
        <f t="shared" si="96"/>
        <v>0</v>
      </c>
      <c r="EX275" s="58">
        <f t="shared" si="92"/>
        <v>0</v>
      </c>
      <c r="EY275" s="58">
        <f t="shared" si="93"/>
        <v>0</v>
      </c>
      <c r="EZ275" s="58">
        <f t="shared" si="94"/>
        <v>0</v>
      </c>
      <c r="FX275" s="20"/>
      <c r="FY275" s="20"/>
      <c r="FZ275" s="20"/>
    </row>
    <row r="276" spans="128:182" x14ac:dyDescent="0.3">
      <c r="DX276" s="18"/>
      <c r="DZ276" s="34">
        <v>10</v>
      </c>
      <c r="EA276" s="99" t="s">
        <v>390</v>
      </c>
      <c r="EB276" s="31">
        <f t="shared" si="89"/>
        <v>0</v>
      </c>
      <c r="EC276" s="112">
        <f t="shared" si="89"/>
        <v>0</v>
      </c>
      <c r="ED276" s="31">
        <f t="shared" si="89"/>
        <v>0</v>
      </c>
      <c r="EE276" s="31">
        <f t="shared" si="89"/>
        <v>0</v>
      </c>
      <c r="EF276" s="31">
        <f t="shared" si="89"/>
        <v>0</v>
      </c>
      <c r="EG276" s="31">
        <f t="shared" si="89"/>
        <v>0</v>
      </c>
      <c r="EH276" s="31">
        <f t="shared" si="89"/>
        <v>0</v>
      </c>
      <c r="EI276" s="31">
        <f t="shared" si="89"/>
        <v>0</v>
      </c>
      <c r="EJ276" s="31">
        <f t="shared" si="89"/>
        <v>0</v>
      </c>
      <c r="EK276" s="31">
        <f t="shared" si="89"/>
        <v>0</v>
      </c>
      <c r="EL276" s="31">
        <f t="shared" si="95"/>
        <v>0</v>
      </c>
      <c r="EM276" s="31">
        <f t="shared" si="90"/>
        <v>0</v>
      </c>
      <c r="EN276" s="31">
        <f t="shared" si="90"/>
        <v>0</v>
      </c>
      <c r="EO276" s="33">
        <f t="shared" si="90"/>
        <v>0</v>
      </c>
      <c r="EP276" s="31">
        <f t="shared" si="90"/>
        <v>0</v>
      </c>
      <c r="EQ276" s="160">
        <f t="shared" si="90"/>
        <v>0</v>
      </c>
      <c r="ER276" s="31">
        <f t="shared" si="90"/>
        <v>0</v>
      </c>
      <c r="ES276" s="31">
        <f t="shared" si="90"/>
        <v>0</v>
      </c>
      <c r="ET276" s="31">
        <f t="shared" si="90"/>
        <v>0</v>
      </c>
      <c r="EU276" s="31">
        <f t="shared" si="90"/>
        <v>0</v>
      </c>
      <c r="EV276" s="113">
        <f t="shared" si="91"/>
        <v>0</v>
      </c>
      <c r="EW276" s="31">
        <f t="shared" si="96"/>
        <v>0</v>
      </c>
      <c r="EX276" s="58">
        <f t="shared" si="92"/>
        <v>0</v>
      </c>
      <c r="EY276" s="58">
        <f t="shared" si="93"/>
        <v>0</v>
      </c>
      <c r="EZ276" s="58">
        <f t="shared" si="94"/>
        <v>0</v>
      </c>
      <c r="FX276" s="20"/>
      <c r="FY276" s="20"/>
      <c r="FZ276" s="20"/>
    </row>
    <row r="277" spans="128:182" x14ac:dyDescent="0.3">
      <c r="DX277" s="18"/>
      <c r="DZ277" s="34">
        <v>11</v>
      </c>
      <c r="EA277" s="99" t="s">
        <v>391</v>
      </c>
      <c r="EB277" s="31">
        <f t="shared" si="89"/>
        <v>1</v>
      </c>
      <c r="EC277" s="112">
        <f t="shared" si="89"/>
        <v>0</v>
      </c>
      <c r="ED277" s="31">
        <f t="shared" si="89"/>
        <v>0</v>
      </c>
      <c r="EE277" s="31">
        <f t="shared" si="89"/>
        <v>0</v>
      </c>
      <c r="EF277" s="31">
        <f t="shared" si="89"/>
        <v>0</v>
      </c>
      <c r="EG277" s="31">
        <f t="shared" si="89"/>
        <v>0</v>
      </c>
      <c r="EH277" s="31">
        <f t="shared" si="89"/>
        <v>0</v>
      </c>
      <c r="EI277" s="31">
        <f t="shared" si="89"/>
        <v>0</v>
      </c>
      <c r="EJ277" s="31">
        <f t="shared" si="89"/>
        <v>0</v>
      </c>
      <c r="EK277" s="31">
        <f t="shared" si="89"/>
        <v>0</v>
      </c>
      <c r="EL277" s="31">
        <f t="shared" si="95"/>
        <v>1</v>
      </c>
      <c r="EM277" s="31">
        <f t="shared" si="90"/>
        <v>1</v>
      </c>
      <c r="EN277" s="31">
        <f t="shared" si="90"/>
        <v>0</v>
      </c>
      <c r="EO277" s="33">
        <f t="shared" si="90"/>
        <v>0</v>
      </c>
      <c r="EP277" s="31">
        <f t="shared" si="90"/>
        <v>0</v>
      </c>
      <c r="EQ277" s="160">
        <f t="shared" si="90"/>
        <v>0</v>
      </c>
      <c r="ER277" s="31">
        <f t="shared" si="90"/>
        <v>0</v>
      </c>
      <c r="ES277" s="31">
        <f t="shared" si="90"/>
        <v>0</v>
      </c>
      <c r="ET277" s="31">
        <f t="shared" si="90"/>
        <v>0</v>
      </c>
      <c r="EU277" s="31">
        <f t="shared" si="90"/>
        <v>0</v>
      </c>
      <c r="EV277" s="113">
        <f t="shared" si="91"/>
        <v>0</v>
      </c>
      <c r="EW277" s="31">
        <f t="shared" si="96"/>
        <v>1</v>
      </c>
      <c r="EX277" s="58">
        <f t="shared" si="92"/>
        <v>0.1111111111111111</v>
      </c>
      <c r="EY277" s="58">
        <f t="shared" si="93"/>
        <v>0.16666666666666666</v>
      </c>
      <c r="EZ277" s="58">
        <f t="shared" si="94"/>
        <v>0.13333333333333333</v>
      </c>
      <c r="FX277" s="20"/>
      <c r="FY277" s="20"/>
      <c r="FZ277" s="20"/>
    </row>
    <row r="278" spans="128:182" x14ac:dyDescent="0.3">
      <c r="DX278" s="18"/>
      <c r="DZ278" s="34">
        <v>12</v>
      </c>
      <c r="EA278" s="99" t="s">
        <v>392</v>
      </c>
      <c r="EB278" s="31">
        <f t="shared" si="89"/>
        <v>0</v>
      </c>
      <c r="EC278" s="112">
        <f t="shared" si="89"/>
        <v>0</v>
      </c>
      <c r="ED278" s="31">
        <f t="shared" si="89"/>
        <v>0</v>
      </c>
      <c r="EE278" s="31">
        <f t="shared" si="89"/>
        <v>0</v>
      </c>
      <c r="EF278" s="31">
        <f t="shared" si="89"/>
        <v>0</v>
      </c>
      <c r="EG278" s="31">
        <f t="shared" si="89"/>
        <v>0</v>
      </c>
      <c r="EH278" s="31">
        <f t="shared" si="89"/>
        <v>0</v>
      </c>
      <c r="EI278" s="31">
        <f t="shared" si="89"/>
        <v>0</v>
      </c>
      <c r="EJ278" s="31">
        <f t="shared" si="89"/>
        <v>0</v>
      </c>
      <c r="EK278" s="31">
        <f t="shared" si="89"/>
        <v>0</v>
      </c>
      <c r="EL278" s="31">
        <f t="shared" si="95"/>
        <v>0</v>
      </c>
      <c r="EM278" s="31">
        <f t="shared" si="90"/>
        <v>0</v>
      </c>
      <c r="EN278" s="31">
        <f t="shared" si="90"/>
        <v>0</v>
      </c>
      <c r="EO278" s="33">
        <f t="shared" si="90"/>
        <v>0</v>
      </c>
      <c r="EP278" s="31">
        <f t="shared" si="90"/>
        <v>0</v>
      </c>
      <c r="EQ278" s="160">
        <f t="shared" si="90"/>
        <v>0</v>
      </c>
      <c r="ER278" s="31">
        <f t="shared" si="90"/>
        <v>0</v>
      </c>
      <c r="ES278" s="31">
        <f t="shared" si="90"/>
        <v>0</v>
      </c>
      <c r="ET278" s="31">
        <f t="shared" si="90"/>
        <v>0</v>
      </c>
      <c r="EU278" s="31">
        <f t="shared" si="90"/>
        <v>0</v>
      </c>
      <c r="EV278" s="113">
        <f t="shared" si="91"/>
        <v>0</v>
      </c>
      <c r="EW278" s="31">
        <f t="shared" si="96"/>
        <v>0</v>
      </c>
      <c r="EX278" s="58">
        <f t="shared" si="92"/>
        <v>0</v>
      </c>
      <c r="EY278" s="58">
        <f t="shared" si="93"/>
        <v>0</v>
      </c>
      <c r="EZ278" s="58">
        <f t="shared" si="94"/>
        <v>0</v>
      </c>
      <c r="FX278" s="20"/>
      <c r="FY278" s="20"/>
      <c r="FZ278" s="20"/>
    </row>
    <row r="279" spans="128:182" x14ac:dyDescent="0.3">
      <c r="DX279" s="18"/>
      <c r="DZ279" s="34">
        <v>13</v>
      </c>
      <c r="EA279" s="99" t="s">
        <v>393</v>
      </c>
      <c r="EB279" s="31">
        <f t="shared" si="89"/>
        <v>0</v>
      </c>
      <c r="EC279" s="112">
        <f t="shared" si="89"/>
        <v>0</v>
      </c>
      <c r="ED279" s="31">
        <f t="shared" si="89"/>
        <v>0</v>
      </c>
      <c r="EE279" s="31">
        <f t="shared" si="89"/>
        <v>0</v>
      </c>
      <c r="EF279" s="31">
        <f t="shared" si="89"/>
        <v>0</v>
      </c>
      <c r="EG279" s="31">
        <f t="shared" si="89"/>
        <v>0</v>
      </c>
      <c r="EH279" s="31">
        <f t="shared" si="89"/>
        <v>0</v>
      </c>
      <c r="EI279" s="31">
        <f t="shared" si="89"/>
        <v>0</v>
      </c>
      <c r="EJ279" s="31">
        <f t="shared" si="89"/>
        <v>0</v>
      </c>
      <c r="EK279" s="31">
        <f t="shared" si="89"/>
        <v>0</v>
      </c>
      <c r="EL279" s="31">
        <f t="shared" si="95"/>
        <v>0</v>
      </c>
      <c r="EM279" s="31">
        <f t="shared" si="90"/>
        <v>0</v>
      </c>
      <c r="EN279" s="31">
        <f t="shared" si="90"/>
        <v>0</v>
      </c>
      <c r="EO279" s="33">
        <f t="shared" si="90"/>
        <v>0</v>
      </c>
      <c r="EP279" s="31">
        <f t="shared" si="90"/>
        <v>0</v>
      </c>
      <c r="EQ279" s="160">
        <f t="shared" si="90"/>
        <v>0</v>
      </c>
      <c r="ER279" s="31">
        <f t="shared" si="90"/>
        <v>0</v>
      </c>
      <c r="ES279" s="31">
        <f t="shared" si="90"/>
        <v>0</v>
      </c>
      <c r="ET279" s="31">
        <f t="shared" si="90"/>
        <v>0</v>
      </c>
      <c r="EU279" s="31">
        <f t="shared" si="90"/>
        <v>0</v>
      </c>
      <c r="EV279" s="113">
        <f t="shared" si="91"/>
        <v>0</v>
      </c>
      <c r="EW279" s="31">
        <f t="shared" si="96"/>
        <v>0</v>
      </c>
      <c r="EX279" s="58">
        <f t="shared" si="92"/>
        <v>0</v>
      </c>
      <c r="EY279" s="58">
        <f t="shared" si="93"/>
        <v>0</v>
      </c>
      <c r="EZ279" s="58">
        <f t="shared" si="94"/>
        <v>0</v>
      </c>
      <c r="FX279" s="20"/>
      <c r="FY279" s="20"/>
      <c r="FZ279" s="20"/>
    </row>
    <row r="280" spans="128:182" x14ac:dyDescent="0.3">
      <c r="DX280" s="18"/>
      <c r="DZ280" s="34">
        <v>15</v>
      </c>
      <c r="EA280" s="99" t="s">
        <v>394</v>
      </c>
      <c r="EB280" s="31">
        <f t="shared" si="89"/>
        <v>0</v>
      </c>
      <c r="EC280" s="112">
        <f t="shared" si="89"/>
        <v>0</v>
      </c>
      <c r="ED280" s="31">
        <f t="shared" si="89"/>
        <v>0</v>
      </c>
      <c r="EE280" s="31">
        <f t="shared" si="89"/>
        <v>0</v>
      </c>
      <c r="EF280" s="31">
        <f t="shared" si="89"/>
        <v>0</v>
      </c>
      <c r="EG280" s="31">
        <f t="shared" si="89"/>
        <v>0</v>
      </c>
      <c r="EH280" s="31">
        <f t="shared" si="89"/>
        <v>0</v>
      </c>
      <c r="EI280" s="31">
        <f t="shared" si="89"/>
        <v>0</v>
      </c>
      <c r="EJ280" s="31">
        <f t="shared" si="89"/>
        <v>0</v>
      </c>
      <c r="EK280" s="31">
        <f t="shared" si="89"/>
        <v>0</v>
      </c>
      <c r="EL280" s="31">
        <f t="shared" si="95"/>
        <v>0</v>
      </c>
      <c r="EM280" s="31">
        <f t="shared" si="90"/>
        <v>0</v>
      </c>
      <c r="EN280" s="31">
        <f t="shared" si="90"/>
        <v>0</v>
      </c>
      <c r="EO280" s="33">
        <f t="shared" si="90"/>
        <v>0</v>
      </c>
      <c r="EP280" s="31">
        <f t="shared" si="90"/>
        <v>0</v>
      </c>
      <c r="EQ280" s="160">
        <f t="shared" si="90"/>
        <v>0</v>
      </c>
      <c r="ER280" s="31">
        <f t="shared" si="90"/>
        <v>0</v>
      </c>
      <c r="ES280" s="31">
        <f t="shared" si="90"/>
        <v>0</v>
      </c>
      <c r="ET280" s="31">
        <f t="shared" si="90"/>
        <v>0</v>
      </c>
      <c r="EU280" s="31">
        <f t="shared" si="90"/>
        <v>0</v>
      </c>
      <c r="EV280" s="113">
        <f t="shared" si="91"/>
        <v>0</v>
      </c>
      <c r="EW280" s="31">
        <f t="shared" si="96"/>
        <v>0</v>
      </c>
      <c r="EX280" s="58">
        <f t="shared" si="92"/>
        <v>0</v>
      </c>
      <c r="EY280" s="58">
        <f t="shared" si="93"/>
        <v>0</v>
      </c>
      <c r="EZ280" s="58">
        <f t="shared" si="94"/>
        <v>0</v>
      </c>
      <c r="FX280" s="20"/>
      <c r="FY280" s="20"/>
      <c r="FZ280" s="20"/>
    </row>
    <row r="281" spans="128:182" x14ac:dyDescent="0.3">
      <c r="DX281" s="18"/>
      <c r="DZ281" s="34">
        <v>17</v>
      </c>
      <c r="EA281" s="99" t="s">
        <v>395</v>
      </c>
      <c r="EB281" s="31">
        <f t="shared" si="89"/>
        <v>0</v>
      </c>
      <c r="EC281" s="112">
        <f t="shared" si="89"/>
        <v>0</v>
      </c>
      <c r="ED281" s="31">
        <f t="shared" si="89"/>
        <v>0</v>
      </c>
      <c r="EE281" s="31">
        <f t="shared" si="89"/>
        <v>0</v>
      </c>
      <c r="EF281" s="31">
        <f t="shared" si="89"/>
        <v>0</v>
      </c>
      <c r="EG281" s="31">
        <f t="shared" si="89"/>
        <v>0</v>
      </c>
      <c r="EH281" s="31">
        <f t="shared" si="89"/>
        <v>0</v>
      </c>
      <c r="EI281" s="31">
        <f t="shared" si="89"/>
        <v>0</v>
      </c>
      <c r="EJ281" s="31">
        <f t="shared" si="89"/>
        <v>0</v>
      </c>
      <c r="EK281" s="31">
        <f t="shared" si="89"/>
        <v>0</v>
      </c>
      <c r="EL281" s="31">
        <f t="shared" si="95"/>
        <v>0</v>
      </c>
      <c r="EM281" s="31">
        <f t="shared" si="90"/>
        <v>0</v>
      </c>
      <c r="EN281" s="31">
        <f t="shared" si="90"/>
        <v>0</v>
      </c>
      <c r="EO281" s="33">
        <f t="shared" si="90"/>
        <v>0</v>
      </c>
      <c r="EP281" s="31">
        <f t="shared" si="90"/>
        <v>0</v>
      </c>
      <c r="EQ281" s="160">
        <f t="shared" si="90"/>
        <v>0</v>
      </c>
      <c r="ER281" s="31">
        <f t="shared" si="90"/>
        <v>0</v>
      </c>
      <c r="ES281" s="31">
        <f t="shared" si="90"/>
        <v>0</v>
      </c>
      <c r="ET281" s="31">
        <f t="shared" si="90"/>
        <v>0</v>
      </c>
      <c r="EU281" s="31">
        <f t="shared" si="90"/>
        <v>0</v>
      </c>
      <c r="EV281" s="113">
        <f t="shared" si="91"/>
        <v>0</v>
      </c>
      <c r="EW281" s="31">
        <f t="shared" si="96"/>
        <v>0</v>
      </c>
      <c r="EX281" s="58">
        <f t="shared" si="92"/>
        <v>0</v>
      </c>
      <c r="EY281" s="58">
        <f t="shared" si="93"/>
        <v>0</v>
      </c>
      <c r="EZ281" s="58">
        <f t="shared" si="94"/>
        <v>0</v>
      </c>
      <c r="FX281" s="20"/>
      <c r="FY281" s="20"/>
      <c r="FZ281" s="20"/>
    </row>
    <row r="282" spans="128:182" x14ac:dyDescent="0.3">
      <c r="DX282" s="18"/>
      <c r="DZ282" s="34">
        <v>21</v>
      </c>
      <c r="EA282" s="99" t="s">
        <v>396</v>
      </c>
      <c r="EB282" s="31">
        <f t="shared" si="89"/>
        <v>1</v>
      </c>
      <c r="EC282" s="112">
        <f t="shared" si="89"/>
        <v>0</v>
      </c>
      <c r="ED282" s="31">
        <f t="shared" si="89"/>
        <v>0</v>
      </c>
      <c r="EE282" s="31">
        <f t="shared" si="89"/>
        <v>0</v>
      </c>
      <c r="EF282" s="31">
        <f t="shared" si="89"/>
        <v>0</v>
      </c>
      <c r="EG282" s="31">
        <f t="shared" si="89"/>
        <v>0</v>
      </c>
      <c r="EH282" s="31">
        <f t="shared" si="89"/>
        <v>0</v>
      </c>
      <c r="EI282" s="31">
        <f t="shared" si="89"/>
        <v>0</v>
      </c>
      <c r="EJ282" s="31">
        <f t="shared" si="89"/>
        <v>0</v>
      </c>
      <c r="EK282" s="31">
        <f t="shared" si="89"/>
        <v>0</v>
      </c>
      <c r="EL282" s="31">
        <f t="shared" si="95"/>
        <v>1</v>
      </c>
      <c r="EM282" s="31">
        <f t="shared" si="90"/>
        <v>0</v>
      </c>
      <c r="EN282" s="31">
        <f t="shared" si="90"/>
        <v>0</v>
      </c>
      <c r="EO282" s="33">
        <f t="shared" si="90"/>
        <v>0</v>
      </c>
      <c r="EP282" s="31">
        <f t="shared" si="90"/>
        <v>0</v>
      </c>
      <c r="EQ282" s="160">
        <f t="shared" si="90"/>
        <v>0</v>
      </c>
      <c r="ER282" s="31">
        <f t="shared" si="90"/>
        <v>0</v>
      </c>
      <c r="ES282" s="31">
        <f t="shared" si="90"/>
        <v>0</v>
      </c>
      <c r="ET282" s="31">
        <f t="shared" si="90"/>
        <v>0</v>
      </c>
      <c r="EU282" s="31">
        <f t="shared" si="90"/>
        <v>0</v>
      </c>
      <c r="EV282" s="113">
        <f t="shared" si="91"/>
        <v>0</v>
      </c>
      <c r="EW282" s="31">
        <f t="shared" si="96"/>
        <v>0</v>
      </c>
      <c r="EX282" s="58">
        <f t="shared" si="92"/>
        <v>0.1111111111111111</v>
      </c>
      <c r="EY282" s="58">
        <f t="shared" si="93"/>
        <v>0</v>
      </c>
      <c r="EZ282" s="58">
        <f t="shared" si="94"/>
        <v>6.6666666666666666E-2</v>
      </c>
      <c r="FX282" s="20"/>
      <c r="FY282" s="20"/>
      <c r="FZ282" s="20"/>
    </row>
    <row r="283" spans="128:182" x14ac:dyDescent="0.3">
      <c r="DX283" s="18"/>
      <c r="DZ283" s="34">
        <v>25</v>
      </c>
      <c r="EA283" s="99" t="s">
        <v>397</v>
      </c>
      <c r="EB283" s="31">
        <f t="shared" si="89"/>
        <v>0</v>
      </c>
      <c r="EC283" s="112">
        <f t="shared" si="89"/>
        <v>0</v>
      </c>
      <c r="ED283" s="31">
        <f t="shared" si="89"/>
        <v>0</v>
      </c>
      <c r="EE283" s="31">
        <f t="shared" si="89"/>
        <v>0</v>
      </c>
      <c r="EF283" s="31">
        <f t="shared" si="89"/>
        <v>0</v>
      </c>
      <c r="EG283" s="31">
        <f t="shared" si="89"/>
        <v>0</v>
      </c>
      <c r="EH283" s="31">
        <f t="shared" si="89"/>
        <v>0</v>
      </c>
      <c r="EI283" s="31">
        <f t="shared" si="89"/>
        <v>0</v>
      </c>
      <c r="EJ283" s="31">
        <f t="shared" si="89"/>
        <v>0</v>
      </c>
      <c r="EK283" s="31">
        <f t="shared" si="89"/>
        <v>0</v>
      </c>
      <c r="EL283" s="31">
        <f t="shared" si="95"/>
        <v>0</v>
      </c>
      <c r="EM283" s="31">
        <f t="shared" si="90"/>
        <v>0</v>
      </c>
      <c r="EN283" s="31">
        <f t="shared" si="90"/>
        <v>0</v>
      </c>
      <c r="EO283" s="33">
        <f t="shared" si="90"/>
        <v>0</v>
      </c>
      <c r="EP283" s="31">
        <f t="shared" si="90"/>
        <v>0</v>
      </c>
      <c r="EQ283" s="160">
        <f t="shared" si="90"/>
        <v>0</v>
      </c>
      <c r="ER283" s="31">
        <f t="shared" si="90"/>
        <v>0</v>
      </c>
      <c r="ES283" s="31">
        <f t="shared" si="90"/>
        <v>0</v>
      </c>
      <c r="ET283" s="31">
        <f t="shared" si="90"/>
        <v>0</v>
      </c>
      <c r="EU283" s="31">
        <f t="shared" si="90"/>
        <v>0</v>
      </c>
      <c r="EV283" s="113">
        <f t="shared" si="91"/>
        <v>0</v>
      </c>
      <c r="EW283" s="31">
        <f t="shared" si="96"/>
        <v>0</v>
      </c>
      <c r="EX283" s="58">
        <f t="shared" si="92"/>
        <v>0</v>
      </c>
      <c r="EY283" s="58">
        <f t="shared" si="93"/>
        <v>0</v>
      </c>
      <c r="EZ283" s="58">
        <f t="shared" si="94"/>
        <v>0</v>
      </c>
      <c r="FX283" s="20"/>
      <c r="FY283" s="20"/>
      <c r="FZ283" s="20"/>
    </row>
    <row r="284" spans="128:182" x14ac:dyDescent="0.3">
      <c r="DX284" s="18"/>
      <c r="DZ284" s="34">
        <v>26</v>
      </c>
      <c r="EA284" s="99" t="s">
        <v>398</v>
      </c>
      <c r="EB284" s="31">
        <f t="shared" si="89"/>
        <v>0</v>
      </c>
      <c r="EC284" s="112">
        <f t="shared" si="89"/>
        <v>0</v>
      </c>
      <c r="ED284" s="31">
        <f t="shared" si="89"/>
        <v>0</v>
      </c>
      <c r="EE284" s="31">
        <f t="shared" si="89"/>
        <v>0</v>
      </c>
      <c r="EF284" s="31">
        <f t="shared" si="89"/>
        <v>0</v>
      </c>
      <c r="EG284" s="31">
        <f t="shared" si="89"/>
        <v>0</v>
      </c>
      <c r="EH284" s="31">
        <f t="shared" si="89"/>
        <v>0</v>
      </c>
      <c r="EI284" s="31">
        <f t="shared" si="89"/>
        <v>0</v>
      </c>
      <c r="EJ284" s="31">
        <f t="shared" si="89"/>
        <v>0</v>
      </c>
      <c r="EK284" s="31">
        <f t="shared" si="89"/>
        <v>0</v>
      </c>
      <c r="EL284" s="31">
        <f t="shared" si="95"/>
        <v>0</v>
      </c>
      <c r="EM284" s="31">
        <f t="shared" si="90"/>
        <v>0</v>
      </c>
      <c r="EN284" s="31">
        <f t="shared" si="90"/>
        <v>0</v>
      </c>
      <c r="EO284" s="33">
        <f t="shared" si="90"/>
        <v>0</v>
      </c>
      <c r="EP284" s="31">
        <f t="shared" si="90"/>
        <v>0</v>
      </c>
      <c r="EQ284" s="160">
        <f t="shared" si="90"/>
        <v>0</v>
      </c>
      <c r="ER284" s="31">
        <f t="shared" si="90"/>
        <v>0</v>
      </c>
      <c r="ES284" s="31">
        <f t="shared" si="90"/>
        <v>0</v>
      </c>
      <c r="ET284" s="31">
        <f t="shared" si="90"/>
        <v>0</v>
      </c>
      <c r="EU284" s="31">
        <f t="shared" si="90"/>
        <v>0</v>
      </c>
      <c r="EV284" s="113">
        <f t="shared" si="91"/>
        <v>0</v>
      </c>
      <c r="EW284" s="31">
        <f t="shared" si="96"/>
        <v>0</v>
      </c>
      <c r="EX284" s="58">
        <f t="shared" si="92"/>
        <v>0</v>
      </c>
      <c r="EY284" s="58">
        <f t="shared" si="93"/>
        <v>0</v>
      </c>
      <c r="EZ284" s="58">
        <f t="shared" si="94"/>
        <v>0</v>
      </c>
      <c r="FX284" s="20"/>
      <c r="FY284" s="20"/>
      <c r="FZ284" s="20"/>
    </row>
    <row r="285" spans="128:182" x14ac:dyDescent="0.3">
      <c r="DX285" s="18"/>
      <c r="DZ285" s="34">
        <v>27</v>
      </c>
      <c r="EA285" s="99" t="s">
        <v>399</v>
      </c>
      <c r="EB285" s="31">
        <f t="shared" si="89"/>
        <v>0</v>
      </c>
      <c r="EC285" s="112">
        <f t="shared" si="89"/>
        <v>0</v>
      </c>
      <c r="ED285" s="31">
        <f t="shared" si="89"/>
        <v>0</v>
      </c>
      <c r="EE285" s="31">
        <f t="shared" si="89"/>
        <v>0</v>
      </c>
      <c r="EF285" s="31">
        <f t="shared" si="89"/>
        <v>0</v>
      </c>
      <c r="EG285" s="31">
        <f t="shared" si="89"/>
        <v>0</v>
      </c>
      <c r="EH285" s="31">
        <f t="shared" si="89"/>
        <v>0</v>
      </c>
      <c r="EI285" s="31">
        <f t="shared" si="89"/>
        <v>0</v>
      </c>
      <c r="EJ285" s="31">
        <f t="shared" si="89"/>
        <v>0</v>
      </c>
      <c r="EK285" s="31">
        <f t="shared" si="89"/>
        <v>0</v>
      </c>
      <c r="EL285" s="31">
        <f t="shared" si="95"/>
        <v>0</v>
      </c>
      <c r="EM285" s="31">
        <f t="shared" si="90"/>
        <v>0</v>
      </c>
      <c r="EN285" s="31">
        <f t="shared" si="90"/>
        <v>0</v>
      </c>
      <c r="EO285" s="33">
        <f t="shared" si="90"/>
        <v>0</v>
      </c>
      <c r="EP285" s="31">
        <f t="shared" si="90"/>
        <v>0</v>
      </c>
      <c r="EQ285" s="160">
        <f t="shared" si="90"/>
        <v>0</v>
      </c>
      <c r="ER285" s="31">
        <f t="shared" si="90"/>
        <v>0</v>
      </c>
      <c r="ES285" s="31">
        <f t="shared" si="90"/>
        <v>0</v>
      </c>
      <c r="ET285" s="31">
        <f t="shared" si="90"/>
        <v>0</v>
      </c>
      <c r="EU285" s="31">
        <f t="shared" si="90"/>
        <v>0</v>
      </c>
      <c r="EV285" s="113">
        <f t="shared" si="91"/>
        <v>0</v>
      </c>
      <c r="EW285" s="31">
        <f t="shared" si="96"/>
        <v>0</v>
      </c>
      <c r="EX285" s="58">
        <f t="shared" si="92"/>
        <v>0</v>
      </c>
      <c r="EY285" s="58">
        <f t="shared" si="93"/>
        <v>0</v>
      </c>
      <c r="EZ285" s="58">
        <f t="shared" si="94"/>
        <v>0</v>
      </c>
      <c r="FX285" s="20"/>
      <c r="FY285" s="20"/>
      <c r="FZ285" s="20"/>
    </row>
    <row r="286" spans="128:182" x14ac:dyDescent="0.3">
      <c r="DX286" s="18"/>
      <c r="DZ286" s="34">
        <v>28</v>
      </c>
      <c r="EA286" s="99" t="s">
        <v>400</v>
      </c>
      <c r="EB286" s="31">
        <f t="shared" si="89"/>
        <v>0</v>
      </c>
      <c r="EC286" s="112">
        <f t="shared" si="89"/>
        <v>0</v>
      </c>
      <c r="ED286" s="31">
        <f t="shared" si="89"/>
        <v>0</v>
      </c>
      <c r="EE286" s="31">
        <f t="shared" si="89"/>
        <v>0</v>
      </c>
      <c r="EF286" s="31">
        <f t="shared" si="89"/>
        <v>0</v>
      </c>
      <c r="EG286" s="31">
        <f t="shared" si="89"/>
        <v>0</v>
      </c>
      <c r="EH286" s="31">
        <f t="shared" si="89"/>
        <v>0</v>
      </c>
      <c r="EI286" s="31">
        <f t="shared" si="89"/>
        <v>0</v>
      </c>
      <c r="EJ286" s="31">
        <f t="shared" si="89"/>
        <v>0</v>
      </c>
      <c r="EK286" s="31">
        <f t="shared" si="89"/>
        <v>0</v>
      </c>
      <c r="EL286" s="31">
        <f t="shared" si="95"/>
        <v>0</v>
      </c>
      <c r="EM286" s="31">
        <f t="shared" si="90"/>
        <v>0</v>
      </c>
      <c r="EN286" s="31">
        <f t="shared" si="90"/>
        <v>0</v>
      </c>
      <c r="EO286" s="33">
        <f t="shared" si="90"/>
        <v>0</v>
      </c>
      <c r="EP286" s="31">
        <f t="shared" si="90"/>
        <v>0</v>
      </c>
      <c r="EQ286" s="160">
        <f t="shared" si="90"/>
        <v>0</v>
      </c>
      <c r="ER286" s="31">
        <f t="shared" si="90"/>
        <v>0</v>
      </c>
      <c r="ES286" s="31">
        <f t="shared" si="90"/>
        <v>0</v>
      </c>
      <c r="ET286" s="31">
        <f t="shared" si="90"/>
        <v>0</v>
      </c>
      <c r="EU286" s="31">
        <f t="shared" si="90"/>
        <v>0</v>
      </c>
      <c r="EV286" s="113">
        <f t="shared" si="91"/>
        <v>0</v>
      </c>
      <c r="EW286" s="31">
        <f t="shared" si="96"/>
        <v>0</v>
      </c>
      <c r="EX286" s="58">
        <f t="shared" si="92"/>
        <v>0</v>
      </c>
      <c r="EY286" s="58">
        <f t="shared" si="93"/>
        <v>0</v>
      </c>
      <c r="EZ286" s="58">
        <f t="shared" si="94"/>
        <v>0</v>
      </c>
      <c r="FX286" s="20"/>
      <c r="FY286" s="20"/>
      <c r="FZ286" s="20"/>
    </row>
    <row r="287" spans="128:182" x14ac:dyDescent="0.3">
      <c r="DX287" s="18"/>
      <c r="DZ287" s="34">
        <v>29</v>
      </c>
      <c r="EA287" s="99" t="s">
        <v>401</v>
      </c>
      <c r="EB287" s="31">
        <f t="shared" si="89"/>
        <v>1</v>
      </c>
      <c r="EC287" s="112">
        <f t="shared" si="89"/>
        <v>0</v>
      </c>
      <c r="ED287" s="31">
        <f t="shared" si="89"/>
        <v>0</v>
      </c>
      <c r="EE287" s="31">
        <f t="shared" si="89"/>
        <v>0</v>
      </c>
      <c r="EF287" s="31">
        <f t="shared" si="89"/>
        <v>0</v>
      </c>
      <c r="EG287" s="31">
        <f t="shared" si="89"/>
        <v>0</v>
      </c>
      <c r="EH287" s="31">
        <f t="shared" si="89"/>
        <v>0</v>
      </c>
      <c r="EI287" s="31">
        <f t="shared" si="89"/>
        <v>0</v>
      </c>
      <c r="EJ287" s="31">
        <f t="shared" si="89"/>
        <v>0</v>
      </c>
      <c r="EK287" s="31">
        <f t="shared" si="89"/>
        <v>0</v>
      </c>
      <c r="EL287" s="31">
        <f t="shared" si="95"/>
        <v>1</v>
      </c>
      <c r="EM287" s="31">
        <f t="shared" si="90"/>
        <v>0</v>
      </c>
      <c r="EN287" s="31">
        <f t="shared" si="90"/>
        <v>0</v>
      </c>
      <c r="EO287" s="33">
        <f t="shared" si="90"/>
        <v>0</v>
      </c>
      <c r="EP287" s="31">
        <f t="shared" si="90"/>
        <v>0</v>
      </c>
      <c r="EQ287" s="160">
        <f t="shared" si="90"/>
        <v>0</v>
      </c>
      <c r="ER287" s="31">
        <f t="shared" si="90"/>
        <v>0</v>
      </c>
      <c r="ES287" s="31">
        <f t="shared" si="90"/>
        <v>0</v>
      </c>
      <c r="ET287" s="31">
        <f t="shared" si="90"/>
        <v>0</v>
      </c>
      <c r="EU287" s="31">
        <f t="shared" si="90"/>
        <v>0</v>
      </c>
      <c r="EV287" s="113">
        <f t="shared" si="91"/>
        <v>0</v>
      </c>
      <c r="EW287" s="31">
        <f t="shared" si="96"/>
        <v>0</v>
      </c>
      <c r="EX287" s="58">
        <f t="shared" si="92"/>
        <v>0.1111111111111111</v>
      </c>
      <c r="EY287" s="58">
        <f t="shared" si="93"/>
        <v>0</v>
      </c>
      <c r="EZ287" s="58">
        <f t="shared" si="94"/>
        <v>6.6666666666666666E-2</v>
      </c>
      <c r="FX287" s="20"/>
      <c r="FY287" s="20"/>
      <c r="FZ287" s="20"/>
    </row>
    <row r="288" spans="128:182" x14ac:dyDescent="0.3">
      <c r="DX288" s="18"/>
      <c r="DZ288" s="34">
        <v>30</v>
      </c>
      <c r="EA288" s="99" t="s">
        <v>402</v>
      </c>
      <c r="EB288" s="31">
        <f t="shared" si="89"/>
        <v>1</v>
      </c>
      <c r="EC288" s="112">
        <f t="shared" si="89"/>
        <v>0</v>
      </c>
      <c r="ED288" s="31">
        <f t="shared" si="89"/>
        <v>0</v>
      </c>
      <c r="EE288" s="31">
        <f t="shared" si="89"/>
        <v>0</v>
      </c>
      <c r="EF288" s="31">
        <f t="shared" si="89"/>
        <v>0</v>
      </c>
      <c r="EG288" s="31">
        <f t="shared" si="89"/>
        <v>0</v>
      </c>
      <c r="EH288" s="31">
        <f t="shared" si="89"/>
        <v>0</v>
      </c>
      <c r="EI288" s="31">
        <f t="shared" si="89"/>
        <v>0</v>
      </c>
      <c r="EJ288" s="31">
        <f t="shared" si="89"/>
        <v>0</v>
      </c>
      <c r="EK288" s="31">
        <f t="shared" si="89"/>
        <v>0</v>
      </c>
      <c r="EL288" s="31">
        <f t="shared" si="95"/>
        <v>1</v>
      </c>
      <c r="EM288" s="31">
        <f t="shared" si="90"/>
        <v>0</v>
      </c>
      <c r="EN288" s="31">
        <f t="shared" si="90"/>
        <v>0</v>
      </c>
      <c r="EO288" s="33">
        <f t="shared" si="90"/>
        <v>0</v>
      </c>
      <c r="EP288" s="31">
        <f t="shared" si="90"/>
        <v>0</v>
      </c>
      <c r="EQ288" s="160">
        <f t="shared" si="90"/>
        <v>0</v>
      </c>
      <c r="ER288" s="31">
        <f t="shared" si="90"/>
        <v>0</v>
      </c>
      <c r="ES288" s="31">
        <f t="shared" si="90"/>
        <v>0</v>
      </c>
      <c r="ET288" s="31">
        <f t="shared" si="90"/>
        <v>0</v>
      </c>
      <c r="EU288" s="31">
        <f t="shared" si="90"/>
        <v>0</v>
      </c>
      <c r="EV288" s="113">
        <f t="shared" si="91"/>
        <v>0</v>
      </c>
      <c r="EW288" s="31">
        <f t="shared" si="96"/>
        <v>0</v>
      </c>
      <c r="EX288" s="58">
        <f t="shared" si="92"/>
        <v>0.1111111111111111</v>
      </c>
      <c r="EY288" s="58">
        <f t="shared" si="93"/>
        <v>0</v>
      </c>
      <c r="EZ288" s="58">
        <f t="shared" si="94"/>
        <v>6.6666666666666666E-2</v>
      </c>
      <c r="FX288" s="20"/>
      <c r="FY288" s="20"/>
      <c r="FZ288" s="20"/>
    </row>
    <row r="289" spans="128:182" x14ac:dyDescent="0.3">
      <c r="DX289" s="18"/>
      <c r="DZ289" s="34">
        <v>31</v>
      </c>
      <c r="EA289" s="35" t="s">
        <v>18</v>
      </c>
      <c r="EB289" s="31">
        <f t="shared" si="89"/>
        <v>1</v>
      </c>
      <c r="EC289" s="112">
        <f t="shared" si="89"/>
        <v>0</v>
      </c>
      <c r="ED289" s="31">
        <f t="shared" si="89"/>
        <v>0</v>
      </c>
      <c r="EE289" s="31">
        <f t="shared" si="89"/>
        <v>0</v>
      </c>
      <c r="EF289" s="31">
        <f t="shared" si="89"/>
        <v>0</v>
      </c>
      <c r="EG289" s="31">
        <f t="shared" si="89"/>
        <v>0</v>
      </c>
      <c r="EH289" s="31">
        <f t="shared" si="89"/>
        <v>0</v>
      </c>
      <c r="EI289" s="31">
        <f t="shared" si="89"/>
        <v>0</v>
      </c>
      <c r="EJ289" s="31">
        <f t="shared" si="89"/>
        <v>0</v>
      </c>
      <c r="EK289" s="31">
        <f t="shared" si="89"/>
        <v>0</v>
      </c>
      <c r="EL289" s="31">
        <f t="shared" si="95"/>
        <v>1</v>
      </c>
      <c r="EM289" s="31">
        <f t="shared" si="90"/>
        <v>3</v>
      </c>
      <c r="EN289" s="31">
        <f t="shared" si="90"/>
        <v>0</v>
      </c>
      <c r="EO289" s="33">
        <f t="shared" si="90"/>
        <v>0</v>
      </c>
      <c r="EP289" s="31">
        <f t="shared" si="90"/>
        <v>0</v>
      </c>
      <c r="EQ289" s="160">
        <f t="shared" si="90"/>
        <v>0</v>
      </c>
      <c r="ER289" s="31">
        <f t="shared" si="90"/>
        <v>0</v>
      </c>
      <c r="ES289" s="31">
        <f t="shared" si="90"/>
        <v>0</v>
      </c>
      <c r="ET289" s="31">
        <f t="shared" si="90"/>
        <v>0</v>
      </c>
      <c r="EU289" s="31">
        <f t="shared" si="90"/>
        <v>0</v>
      </c>
      <c r="EV289" s="113">
        <f t="shared" si="91"/>
        <v>0</v>
      </c>
      <c r="EW289" s="31">
        <f t="shared" si="96"/>
        <v>3</v>
      </c>
      <c r="EX289" s="58">
        <f t="shared" si="92"/>
        <v>0.1111111111111111</v>
      </c>
      <c r="EY289" s="58">
        <f t="shared" si="93"/>
        <v>0.5</v>
      </c>
      <c r="EZ289" s="58">
        <f t="shared" si="94"/>
        <v>0.26666666666666666</v>
      </c>
      <c r="FX289" s="20"/>
      <c r="FY289" s="20"/>
      <c r="FZ289" s="20"/>
    </row>
    <row r="290" spans="128:182" ht="15" thickBot="1" x14ac:dyDescent="0.35">
      <c r="DX290" s="18"/>
      <c r="DZ290" s="34">
        <v>77</v>
      </c>
      <c r="EA290" s="161" t="s">
        <v>19</v>
      </c>
      <c r="EB290" s="37">
        <f t="shared" ref="EB290:EK290" si="97">COUNTIFS($CG:$CG,"N",$A:$A,"&gt;="&amp;EB$1,$A:$A,"&lt;"&amp;EC$1,$CH:$CH,"")+COUNTIFS($CG:$CG,"E",$A:$A,"&gt;="&amp;EB$1,$A:$A,"&lt;"&amp;EC$1,$CH:$CH,"")</f>
        <v>0</v>
      </c>
      <c r="EC290" s="162">
        <f t="shared" si="97"/>
        <v>0</v>
      </c>
      <c r="ED290" s="37">
        <f t="shared" si="97"/>
        <v>0</v>
      </c>
      <c r="EE290" s="37">
        <f t="shared" si="97"/>
        <v>0</v>
      </c>
      <c r="EF290" s="37">
        <f t="shared" si="97"/>
        <v>0</v>
      </c>
      <c r="EG290" s="37">
        <f t="shared" si="97"/>
        <v>0</v>
      </c>
      <c r="EH290" s="37">
        <f t="shared" si="97"/>
        <v>0</v>
      </c>
      <c r="EI290" s="37">
        <f t="shared" si="97"/>
        <v>0</v>
      </c>
      <c r="EJ290" s="37">
        <f t="shared" si="97"/>
        <v>0</v>
      </c>
      <c r="EK290" s="37">
        <f t="shared" si="97"/>
        <v>0</v>
      </c>
      <c r="EL290" s="31">
        <f t="shared" si="95"/>
        <v>0</v>
      </c>
      <c r="EM290" s="44">
        <f t="shared" ref="EM290:EU290" si="98">COUNTIFS($CG:$CG,"S",$A:$A,"&gt;="&amp;EB$1,$A:$A,"&lt;"&amp;EC$1,$CH:$CH,"")+COUNTIFS($CG:$CG,"W",$A:$A,"&gt;="&amp;EB$1,$A:$A,"&lt;"&amp;EC$1,$CH:$CH,"")</f>
        <v>0</v>
      </c>
      <c r="EN290" s="31">
        <f t="shared" si="98"/>
        <v>0</v>
      </c>
      <c r="EO290" s="33">
        <f t="shared" si="98"/>
        <v>0</v>
      </c>
      <c r="EP290" s="31">
        <f t="shared" si="98"/>
        <v>0</v>
      </c>
      <c r="EQ290" s="33">
        <f t="shared" si="98"/>
        <v>0</v>
      </c>
      <c r="ER290" s="31">
        <f t="shared" si="98"/>
        <v>0</v>
      </c>
      <c r="ES290" s="44">
        <f t="shared" si="98"/>
        <v>0</v>
      </c>
      <c r="ET290" s="31">
        <f t="shared" si="98"/>
        <v>0</v>
      </c>
      <c r="EU290" s="44">
        <f t="shared" si="98"/>
        <v>0</v>
      </c>
      <c r="EV290" s="100">
        <f>COUNTIFS($CG:$CG,"S",$A:$A,"&gt;="&amp;EK$1,$A:$A,"&lt;="&amp;EL$1,$CH:$CH,"")+COUNTIFS($CG:$CG,"W",$A:$A,"&gt;="&amp;EK$1,$A:$A,"&lt;="&amp;EL$1,$CH:$CH,"")</f>
        <v>0</v>
      </c>
      <c r="EW290" s="98">
        <f t="shared" si="96"/>
        <v>0</v>
      </c>
      <c r="EX290" s="58">
        <f t="shared" si="92"/>
        <v>0</v>
      </c>
      <c r="EY290" s="58">
        <f t="shared" si="93"/>
        <v>0</v>
      </c>
      <c r="EZ290" s="58">
        <f t="shared" si="94"/>
        <v>0</v>
      </c>
      <c r="FX290" s="20"/>
      <c r="FY290" s="20"/>
      <c r="FZ290" s="20"/>
    </row>
    <row r="291" spans="128:182" ht="15" thickBot="1" x14ac:dyDescent="0.35">
      <c r="DX291" s="18"/>
      <c r="DZ291" s="34"/>
      <c r="EA291" s="106" t="s">
        <v>297</v>
      </c>
      <c r="EB291" s="40">
        <f>SUM(EB270:EB290)</f>
        <v>9</v>
      </c>
      <c r="EC291" s="115">
        <f t="shared" ref="EC291:EY291" si="99">SUM(EC270:EC290)</f>
        <v>0</v>
      </c>
      <c r="ED291" s="40">
        <f t="shared" si="99"/>
        <v>0</v>
      </c>
      <c r="EE291" s="40">
        <f t="shared" si="99"/>
        <v>0</v>
      </c>
      <c r="EF291" s="40">
        <f t="shared" si="99"/>
        <v>0</v>
      </c>
      <c r="EG291" s="40">
        <f t="shared" si="99"/>
        <v>0</v>
      </c>
      <c r="EH291" s="40">
        <f t="shared" si="99"/>
        <v>0</v>
      </c>
      <c r="EI291" s="40">
        <f t="shared" si="99"/>
        <v>0</v>
      </c>
      <c r="EJ291" s="40">
        <f t="shared" si="99"/>
        <v>0</v>
      </c>
      <c r="EK291" s="40">
        <f t="shared" si="99"/>
        <v>0</v>
      </c>
      <c r="EL291" s="163">
        <f t="shared" si="99"/>
        <v>9</v>
      </c>
      <c r="EM291" s="114">
        <f t="shared" si="99"/>
        <v>6</v>
      </c>
      <c r="EN291" s="40">
        <f t="shared" si="99"/>
        <v>0</v>
      </c>
      <c r="EO291" s="157">
        <f t="shared" si="99"/>
        <v>0</v>
      </c>
      <c r="EP291" s="40">
        <f t="shared" si="99"/>
        <v>0</v>
      </c>
      <c r="EQ291" s="157">
        <f t="shared" si="99"/>
        <v>0</v>
      </c>
      <c r="ER291" s="40">
        <f t="shared" si="99"/>
        <v>0</v>
      </c>
      <c r="ES291" s="43">
        <f t="shared" si="99"/>
        <v>0</v>
      </c>
      <c r="ET291" s="40">
        <f t="shared" si="99"/>
        <v>0</v>
      </c>
      <c r="EU291" s="43">
        <f t="shared" si="99"/>
        <v>0</v>
      </c>
      <c r="EV291" s="40">
        <f t="shared" si="99"/>
        <v>0</v>
      </c>
      <c r="EW291" s="42">
        <f t="shared" si="99"/>
        <v>6</v>
      </c>
      <c r="EX291" s="58">
        <f t="shared" si="99"/>
        <v>1.0000000000000002</v>
      </c>
      <c r="EY291" s="58">
        <f t="shared" si="99"/>
        <v>1</v>
      </c>
      <c r="EZ291" s="58">
        <f t="shared" si="94"/>
        <v>1</v>
      </c>
      <c r="FX291" s="20"/>
      <c r="FY291" s="20"/>
      <c r="FZ291" s="20"/>
    </row>
    <row r="292" spans="128:182" ht="15" thickBot="1" x14ac:dyDescent="0.35">
      <c r="DX292" s="18"/>
      <c r="EA292" s="76" t="s">
        <v>297</v>
      </c>
      <c r="EB292" s="270">
        <f>SUM(EL291,EW291)</f>
        <v>15</v>
      </c>
      <c r="EC292" s="271"/>
      <c r="ED292" s="271"/>
      <c r="EE292" s="271"/>
      <c r="EF292" s="271"/>
      <c r="EG292" s="271"/>
      <c r="EH292" s="271"/>
      <c r="EI292" s="271"/>
      <c r="EJ292" s="271"/>
      <c r="EK292" s="271"/>
      <c r="EL292" s="271"/>
      <c r="EM292" s="274"/>
      <c r="EN292" s="274"/>
      <c r="EO292" s="274"/>
      <c r="EP292" s="274"/>
      <c r="EQ292" s="274"/>
      <c r="ER292" s="274"/>
      <c r="ES292" s="274"/>
      <c r="ET292" s="274"/>
      <c r="EU292" s="274"/>
      <c r="EV292" s="274"/>
      <c r="EW292" s="272"/>
      <c r="EX292" s="111"/>
      <c r="EY292" s="144"/>
      <c r="FX292" s="20"/>
      <c r="FY292" s="20"/>
      <c r="FZ292" s="20"/>
    </row>
    <row r="293" spans="128:182" x14ac:dyDescent="0.3">
      <c r="DX293" s="18"/>
      <c r="FX293" s="20"/>
      <c r="FY293" s="20"/>
      <c r="FZ293" s="20"/>
    </row>
    <row r="294" spans="128:182" x14ac:dyDescent="0.3">
      <c r="DX294" s="18"/>
      <c r="FX294" s="20"/>
      <c r="FY294" s="20"/>
      <c r="FZ294" s="20"/>
    </row>
    <row r="295" spans="128:182" x14ac:dyDescent="0.3">
      <c r="DX295" s="18"/>
      <c r="FX295" s="20"/>
      <c r="FY295" s="20"/>
      <c r="FZ295" s="20"/>
    </row>
    <row r="296" spans="128:182" x14ac:dyDescent="0.3">
      <c r="DX296" s="18"/>
      <c r="FX296" s="20"/>
      <c r="FY296" s="20"/>
      <c r="FZ296" s="20"/>
    </row>
    <row r="297" spans="128:182" x14ac:dyDescent="0.3">
      <c r="DX297" s="18"/>
      <c r="FX297" s="20"/>
      <c r="FY297" s="20"/>
      <c r="FZ297" s="20"/>
    </row>
    <row r="298" spans="128:182" ht="15" thickBot="1" x14ac:dyDescent="0.35">
      <c r="DX298" s="18"/>
      <c r="FX298" s="20"/>
      <c r="FY298" s="20"/>
      <c r="FZ298" s="20"/>
    </row>
    <row r="299" spans="128:182" ht="15" thickBot="1" x14ac:dyDescent="0.35">
      <c r="DX299" s="18"/>
      <c r="EA299" s="254" t="s">
        <v>403</v>
      </c>
      <c r="EB299" s="256" t="s">
        <v>294</v>
      </c>
      <c r="EC299" s="257"/>
      <c r="ED299" s="257"/>
      <c r="EE299" s="257"/>
      <c r="EF299" s="257"/>
      <c r="EG299" s="257"/>
      <c r="EH299" s="257"/>
      <c r="EI299" s="257"/>
      <c r="EJ299" s="257"/>
      <c r="EK299" s="257"/>
      <c r="EL299" s="258"/>
      <c r="EM299" s="259" t="s">
        <v>295</v>
      </c>
      <c r="EN299" s="19"/>
      <c r="EO299" s="19"/>
      <c r="EP299" s="19"/>
      <c r="EQ299" s="19"/>
      <c r="ER299" s="19"/>
      <c r="FS299" s="20"/>
      <c r="FT299" s="20"/>
      <c r="FU299" s="20"/>
    </row>
    <row r="300" spans="128:182" ht="15" thickBot="1" x14ac:dyDescent="0.35">
      <c r="DX300" s="18"/>
      <c r="EA300" s="255"/>
      <c r="EB300" s="22" t="str">
        <f t="shared" ref="EB300:EK300" si="100">EB4</f>
        <v>15-15.1</v>
      </c>
      <c r="EC300" s="164" t="str">
        <f t="shared" si="100"/>
        <v>15.1-15.2</v>
      </c>
      <c r="ED300" s="22" t="str">
        <f t="shared" si="100"/>
        <v>15.2-15.3</v>
      </c>
      <c r="EE300" s="22" t="str">
        <f t="shared" si="100"/>
        <v>15.3-15.4</v>
      </c>
      <c r="EF300" s="22" t="str">
        <f t="shared" si="100"/>
        <v>15.4-15.5</v>
      </c>
      <c r="EG300" s="22" t="str">
        <f t="shared" si="100"/>
        <v>15.5-15.6</v>
      </c>
      <c r="EH300" s="22" t="str">
        <f t="shared" si="100"/>
        <v>15.6-15.7</v>
      </c>
      <c r="EI300" s="22" t="str">
        <f t="shared" si="100"/>
        <v>15.7-15.8</v>
      </c>
      <c r="EJ300" s="22" t="str">
        <f t="shared" si="100"/>
        <v>15.8-15.9</v>
      </c>
      <c r="EK300" s="94" t="str">
        <f t="shared" si="100"/>
        <v>15.9-16</v>
      </c>
      <c r="EL300" s="22" t="s">
        <v>297</v>
      </c>
      <c r="EM300" s="259"/>
      <c r="EN300" s="19"/>
      <c r="EO300" s="19"/>
      <c r="EP300" s="19"/>
      <c r="EQ300" s="19"/>
      <c r="ER300" s="19"/>
      <c r="FS300" s="20"/>
      <c r="FT300" s="20"/>
      <c r="FU300" s="20"/>
    </row>
    <row r="301" spans="128:182" x14ac:dyDescent="0.3">
      <c r="DX301" s="18"/>
      <c r="EA301" s="99" t="s">
        <v>404</v>
      </c>
      <c r="EB301" s="31">
        <f t="shared" ref="EB301:EJ307" si="101">COUNTIFS($A:$A,"&gt;="&amp;EB$1,$A:$A,"&lt;"&amp;EC$1,$F:$F,$DZ302)</f>
        <v>0</v>
      </c>
      <c r="EC301" s="165">
        <f t="shared" si="101"/>
        <v>0</v>
      </c>
      <c r="ED301" s="31">
        <f t="shared" si="101"/>
        <v>0</v>
      </c>
      <c r="EE301" s="31">
        <f t="shared" si="101"/>
        <v>0</v>
      </c>
      <c r="EF301" s="31">
        <f t="shared" si="101"/>
        <v>0</v>
      </c>
      <c r="EG301" s="31">
        <f t="shared" si="101"/>
        <v>0</v>
      </c>
      <c r="EH301" s="31">
        <f t="shared" si="101"/>
        <v>0</v>
      </c>
      <c r="EI301" s="31">
        <f t="shared" si="101"/>
        <v>0</v>
      </c>
      <c r="EJ301" s="31">
        <f t="shared" si="101"/>
        <v>0</v>
      </c>
      <c r="EK301" s="113">
        <f t="shared" ref="EK301:EK307" si="102">COUNTIFS($A:$A,"&gt;="&amp;EK$1,$A:$A,"&lt;="&amp;EL$1,$F:$F,$DZ302)</f>
        <v>0</v>
      </c>
      <c r="EL301" s="31">
        <f>SUM(EB301:EK301)</f>
        <v>0</v>
      </c>
      <c r="EM301" s="32">
        <f t="shared" ref="EM301:EM307" si="103">IF($EL$308=0,0,EL301/$EL$308)</f>
        <v>0</v>
      </c>
      <c r="FS301" s="20"/>
      <c r="FT301" s="20"/>
      <c r="FU301" s="20"/>
    </row>
    <row r="302" spans="128:182" x14ac:dyDescent="0.3">
      <c r="DX302" s="18"/>
      <c r="DZ302" s="1">
        <v>1</v>
      </c>
      <c r="EA302" s="99" t="s">
        <v>405</v>
      </c>
      <c r="EB302" s="31">
        <f t="shared" si="101"/>
        <v>3</v>
      </c>
      <c r="EC302" s="112">
        <f t="shared" si="101"/>
        <v>0</v>
      </c>
      <c r="ED302" s="31">
        <f t="shared" si="101"/>
        <v>0</v>
      </c>
      <c r="EE302" s="31">
        <f t="shared" si="101"/>
        <v>0</v>
      </c>
      <c r="EF302" s="31">
        <f t="shared" si="101"/>
        <v>0</v>
      </c>
      <c r="EG302" s="31">
        <f t="shared" si="101"/>
        <v>0</v>
      </c>
      <c r="EH302" s="31">
        <f t="shared" si="101"/>
        <v>0</v>
      </c>
      <c r="EI302" s="31">
        <f t="shared" si="101"/>
        <v>0</v>
      </c>
      <c r="EJ302" s="31">
        <f t="shared" si="101"/>
        <v>0</v>
      </c>
      <c r="EK302" s="113">
        <f t="shared" si="102"/>
        <v>0</v>
      </c>
      <c r="EL302" s="31">
        <f t="shared" ref="EL302:EL307" si="104">SUM(EB302:EK302)</f>
        <v>3</v>
      </c>
      <c r="EM302" s="32">
        <f t="shared" si="103"/>
        <v>0.17647058823529413</v>
      </c>
      <c r="FS302" s="20"/>
      <c r="FT302" s="20"/>
      <c r="FU302" s="20"/>
    </row>
    <row r="303" spans="128:182" x14ac:dyDescent="0.3">
      <c r="DX303" s="18"/>
      <c r="DZ303" s="1">
        <v>2</v>
      </c>
      <c r="EA303" s="99" t="s">
        <v>406</v>
      </c>
      <c r="EB303" s="31">
        <f t="shared" si="101"/>
        <v>1</v>
      </c>
      <c r="EC303" s="112">
        <f t="shared" si="101"/>
        <v>0</v>
      </c>
      <c r="ED303" s="31">
        <f t="shared" si="101"/>
        <v>0</v>
      </c>
      <c r="EE303" s="31">
        <f t="shared" si="101"/>
        <v>0</v>
      </c>
      <c r="EF303" s="31">
        <f t="shared" si="101"/>
        <v>0</v>
      </c>
      <c r="EG303" s="31">
        <f t="shared" si="101"/>
        <v>0</v>
      </c>
      <c r="EH303" s="31">
        <f t="shared" si="101"/>
        <v>0</v>
      </c>
      <c r="EI303" s="31">
        <f t="shared" si="101"/>
        <v>0</v>
      </c>
      <c r="EJ303" s="31">
        <f t="shared" si="101"/>
        <v>0</v>
      </c>
      <c r="EK303" s="113">
        <f t="shared" si="102"/>
        <v>0</v>
      </c>
      <c r="EL303" s="31">
        <f t="shared" si="104"/>
        <v>1</v>
      </c>
      <c r="EM303" s="32">
        <f t="shared" si="103"/>
        <v>5.8823529411764705E-2</v>
      </c>
      <c r="FS303" s="20"/>
      <c r="FT303" s="20"/>
      <c r="FU303" s="20"/>
    </row>
    <row r="304" spans="128:182" x14ac:dyDescent="0.3">
      <c r="DX304" s="18"/>
      <c r="DZ304" s="1">
        <v>3</v>
      </c>
      <c r="EA304" s="99" t="s">
        <v>407</v>
      </c>
      <c r="EB304" s="31">
        <f t="shared" si="101"/>
        <v>6</v>
      </c>
      <c r="EC304" s="112">
        <f t="shared" si="101"/>
        <v>0</v>
      </c>
      <c r="ED304" s="31">
        <f t="shared" si="101"/>
        <v>0</v>
      </c>
      <c r="EE304" s="31">
        <f t="shared" si="101"/>
        <v>0</v>
      </c>
      <c r="EF304" s="31">
        <f t="shared" si="101"/>
        <v>0</v>
      </c>
      <c r="EG304" s="31">
        <f t="shared" si="101"/>
        <v>0</v>
      </c>
      <c r="EH304" s="31">
        <f t="shared" si="101"/>
        <v>0</v>
      </c>
      <c r="EI304" s="31">
        <f t="shared" si="101"/>
        <v>0</v>
      </c>
      <c r="EJ304" s="31">
        <f t="shared" si="101"/>
        <v>0</v>
      </c>
      <c r="EK304" s="113">
        <f t="shared" si="102"/>
        <v>0</v>
      </c>
      <c r="EL304" s="31">
        <f t="shared" si="104"/>
        <v>6</v>
      </c>
      <c r="EM304" s="32">
        <f t="shared" si="103"/>
        <v>0.35294117647058826</v>
      </c>
      <c r="FS304" s="20"/>
      <c r="FT304" s="20"/>
      <c r="FU304" s="20"/>
    </row>
    <row r="305" spans="128:182" x14ac:dyDescent="0.3">
      <c r="DX305" s="18"/>
      <c r="DZ305" s="1">
        <v>4</v>
      </c>
      <c r="EA305" s="99" t="s">
        <v>408</v>
      </c>
      <c r="EB305" s="31">
        <f t="shared" si="101"/>
        <v>4</v>
      </c>
      <c r="EC305" s="112">
        <f t="shared" si="101"/>
        <v>0</v>
      </c>
      <c r="ED305" s="31">
        <f t="shared" si="101"/>
        <v>0</v>
      </c>
      <c r="EE305" s="31">
        <f t="shared" si="101"/>
        <v>0</v>
      </c>
      <c r="EF305" s="31">
        <f t="shared" si="101"/>
        <v>0</v>
      </c>
      <c r="EG305" s="31">
        <f t="shared" si="101"/>
        <v>0</v>
      </c>
      <c r="EH305" s="31">
        <f t="shared" si="101"/>
        <v>0</v>
      </c>
      <c r="EI305" s="31">
        <f t="shared" si="101"/>
        <v>0</v>
      </c>
      <c r="EJ305" s="31">
        <f t="shared" si="101"/>
        <v>0</v>
      </c>
      <c r="EK305" s="113">
        <f t="shared" si="102"/>
        <v>0</v>
      </c>
      <c r="EL305" s="31">
        <f t="shared" si="104"/>
        <v>4</v>
      </c>
      <c r="EM305" s="32">
        <f t="shared" si="103"/>
        <v>0.23529411764705882</v>
      </c>
      <c r="FS305" s="20"/>
      <c r="FT305" s="20"/>
      <c r="FU305" s="20"/>
    </row>
    <row r="306" spans="128:182" x14ac:dyDescent="0.3">
      <c r="DX306" s="18"/>
      <c r="DZ306" s="1">
        <v>5</v>
      </c>
      <c r="EA306" s="99" t="s">
        <v>409</v>
      </c>
      <c r="EB306" s="31">
        <f t="shared" si="101"/>
        <v>2</v>
      </c>
      <c r="EC306" s="112">
        <f t="shared" si="101"/>
        <v>0</v>
      </c>
      <c r="ED306" s="31">
        <f t="shared" si="101"/>
        <v>0</v>
      </c>
      <c r="EE306" s="31">
        <f t="shared" si="101"/>
        <v>0</v>
      </c>
      <c r="EF306" s="31">
        <f t="shared" si="101"/>
        <v>0</v>
      </c>
      <c r="EG306" s="31">
        <f t="shared" si="101"/>
        <v>0</v>
      </c>
      <c r="EH306" s="31">
        <f t="shared" si="101"/>
        <v>0</v>
      </c>
      <c r="EI306" s="31">
        <f t="shared" si="101"/>
        <v>0</v>
      </c>
      <c r="EJ306" s="31">
        <f t="shared" si="101"/>
        <v>0</v>
      </c>
      <c r="EK306" s="113">
        <f t="shared" si="102"/>
        <v>0</v>
      </c>
      <c r="EL306" s="31">
        <f t="shared" si="104"/>
        <v>2</v>
      </c>
      <c r="EM306" s="32">
        <f t="shared" si="103"/>
        <v>0.11764705882352941</v>
      </c>
      <c r="FS306" s="20"/>
      <c r="FT306" s="20"/>
      <c r="FU306" s="20"/>
    </row>
    <row r="307" spans="128:182" ht="15" thickBot="1" x14ac:dyDescent="0.35">
      <c r="DX307" s="18"/>
      <c r="DZ307" s="1">
        <v>6</v>
      </c>
      <c r="EA307" s="99" t="s">
        <v>410</v>
      </c>
      <c r="EB307" s="31">
        <f t="shared" si="101"/>
        <v>1</v>
      </c>
      <c r="EC307" s="112">
        <f t="shared" si="101"/>
        <v>0</v>
      </c>
      <c r="ED307" s="31">
        <f t="shared" si="101"/>
        <v>0</v>
      </c>
      <c r="EE307" s="31">
        <f t="shared" si="101"/>
        <v>0</v>
      </c>
      <c r="EF307" s="31">
        <f t="shared" si="101"/>
        <v>0</v>
      </c>
      <c r="EG307" s="31">
        <f t="shared" si="101"/>
        <v>0</v>
      </c>
      <c r="EH307" s="31">
        <f t="shared" si="101"/>
        <v>0</v>
      </c>
      <c r="EI307" s="31">
        <f t="shared" si="101"/>
        <v>0</v>
      </c>
      <c r="EJ307" s="31">
        <f t="shared" si="101"/>
        <v>0</v>
      </c>
      <c r="EK307" s="113">
        <f t="shared" si="102"/>
        <v>0</v>
      </c>
      <c r="EL307" s="31">
        <f t="shared" si="104"/>
        <v>1</v>
      </c>
      <c r="EM307" s="32">
        <f t="shared" si="103"/>
        <v>5.8823529411764705E-2</v>
      </c>
      <c r="FS307" s="20"/>
      <c r="FT307" s="20"/>
      <c r="FU307" s="20"/>
    </row>
    <row r="308" spans="128:182" ht="15" thickBot="1" x14ac:dyDescent="0.35">
      <c r="DX308" s="18"/>
      <c r="DZ308" s="1">
        <v>7</v>
      </c>
      <c r="EA308" s="39" t="s">
        <v>297</v>
      </c>
      <c r="EB308" s="22">
        <f>SUM(EB301:EB307)</f>
        <v>17</v>
      </c>
      <c r="EC308" s="93">
        <f t="shared" ref="EC308:EL308" si="105">SUM(EC301:EC307)</f>
        <v>0</v>
      </c>
      <c r="ED308" s="22">
        <f t="shared" si="105"/>
        <v>0</v>
      </c>
      <c r="EE308" s="22">
        <f t="shared" si="105"/>
        <v>0</v>
      </c>
      <c r="EF308" s="22">
        <f t="shared" si="105"/>
        <v>0</v>
      </c>
      <c r="EG308" s="22">
        <f t="shared" si="105"/>
        <v>0</v>
      </c>
      <c r="EH308" s="22">
        <f t="shared" si="105"/>
        <v>0</v>
      </c>
      <c r="EI308" s="22">
        <f t="shared" si="105"/>
        <v>0</v>
      </c>
      <c r="EJ308" s="22">
        <f t="shared" si="105"/>
        <v>0</v>
      </c>
      <c r="EK308" s="94">
        <f t="shared" si="105"/>
        <v>0</v>
      </c>
      <c r="EL308" s="40">
        <f t="shared" si="105"/>
        <v>17</v>
      </c>
      <c r="EM308" s="32">
        <f>SUM(EM301:EM307)</f>
        <v>1</v>
      </c>
      <c r="FS308" s="20"/>
      <c r="FT308" s="20"/>
      <c r="FU308" s="20"/>
    </row>
    <row r="309" spans="128:182" x14ac:dyDescent="0.3">
      <c r="DX309" s="18"/>
      <c r="FX309" s="20"/>
      <c r="FY309" s="20"/>
      <c r="FZ309" s="20"/>
    </row>
    <row r="310" spans="128:182" x14ac:dyDescent="0.3">
      <c r="DX310" s="18"/>
      <c r="FX310" s="20"/>
      <c r="FY310" s="20"/>
      <c r="FZ310" s="20"/>
    </row>
    <row r="311" spans="128:182" x14ac:dyDescent="0.3">
      <c r="DX311" s="18"/>
      <c r="FX311" s="20"/>
      <c r="FY311" s="20"/>
      <c r="FZ311" s="20"/>
    </row>
    <row r="312" spans="128:182" x14ac:dyDescent="0.3">
      <c r="DX312" s="18"/>
      <c r="FX312" s="20"/>
      <c r="FY312" s="20"/>
      <c r="FZ312" s="20"/>
    </row>
    <row r="313" spans="128:182" x14ac:dyDescent="0.3">
      <c r="DX313" s="18"/>
      <c r="FX313" s="20"/>
      <c r="FY313" s="20"/>
      <c r="FZ313" s="20"/>
    </row>
    <row r="314" spans="128:182" ht="15" thickBot="1" x14ac:dyDescent="0.35">
      <c r="DX314" s="18"/>
      <c r="FX314" s="20"/>
      <c r="FY314" s="20"/>
      <c r="FZ314" s="20"/>
    </row>
    <row r="315" spans="128:182" ht="15" thickBot="1" x14ac:dyDescent="0.35">
      <c r="DX315" s="18"/>
      <c r="EA315" s="254" t="s">
        <v>411</v>
      </c>
      <c r="EB315" s="256" t="s">
        <v>306</v>
      </c>
      <c r="EC315" s="257"/>
      <c r="ED315" s="257"/>
      <c r="EE315" s="257"/>
      <c r="EF315" s="257"/>
      <c r="EG315" s="257"/>
      <c r="EH315" s="257"/>
      <c r="EI315" s="257"/>
      <c r="EJ315" s="257"/>
      <c r="EK315" s="257"/>
      <c r="EL315" s="258"/>
      <c r="EM315" s="256" t="s">
        <v>307</v>
      </c>
      <c r="EN315" s="257"/>
      <c r="EO315" s="257"/>
      <c r="EP315" s="257"/>
      <c r="EQ315" s="257"/>
      <c r="ER315" s="257"/>
      <c r="ES315" s="257"/>
      <c r="ET315" s="257"/>
      <c r="EU315" s="257"/>
      <c r="EV315" s="257"/>
      <c r="EW315" s="258"/>
      <c r="EX315" s="263" t="s">
        <v>295</v>
      </c>
      <c r="EY315" s="263"/>
      <c r="EZ315" s="263"/>
      <c r="FX315" s="20"/>
      <c r="FY315" s="20"/>
      <c r="FZ315" s="20"/>
    </row>
    <row r="316" spans="128:182" ht="15" thickBot="1" x14ac:dyDescent="0.35">
      <c r="DX316" s="18"/>
      <c r="EA316" s="255"/>
      <c r="EB316" s="166" t="str">
        <f t="shared" ref="EB316:EK316" si="106">EB4</f>
        <v>15-15.1</v>
      </c>
      <c r="EC316" s="167" t="str">
        <f t="shared" si="106"/>
        <v>15.1-15.2</v>
      </c>
      <c r="ED316" s="22" t="str">
        <f t="shared" si="106"/>
        <v>15.2-15.3</v>
      </c>
      <c r="EE316" s="22" t="str">
        <f t="shared" si="106"/>
        <v>15.3-15.4</v>
      </c>
      <c r="EF316" s="22" t="str">
        <f t="shared" si="106"/>
        <v>15.4-15.5</v>
      </c>
      <c r="EG316" s="22" t="str">
        <f t="shared" si="106"/>
        <v>15.5-15.6</v>
      </c>
      <c r="EH316" s="22" t="str">
        <f t="shared" si="106"/>
        <v>15.6-15.7</v>
      </c>
      <c r="EI316" s="22" t="str">
        <f t="shared" si="106"/>
        <v>15.7-15.8</v>
      </c>
      <c r="EJ316" s="22" t="str">
        <f t="shared" si="106"/>
        <v>15.8-15.9</v>
      </c>
      <c r="EK316" s="94" t="str">
        <f t="shared" si="106"/>
        <v>15.9-16</v>
      </c>
      <c r="EL316" s="22" t="s">
        <v>297</v>
      </c>
      <c r="EM316" s="22" t="str">
        <f t="shared" ref="EM316:EV316" si="107">EB$4</f>
        <v>15-15.1</v>
      </c>
      <c r="EN316" s="22" t="str">
        <f t="shared" si="107"/>
        <v>15.1-15.2</v>
      </c>
      <c r="EO316" s="22" t="str">
        <f t="shared" si="107"/>
        <v>15.2-15.3</v>
      </c>
      <c r="EP316" s="22" t="str">
        <f t="shared" si="107"/>
        <v>15.3-15.4</v>
      </c>
      <c r="EQ316" s="22" t="str">
        <f t="shared" si="107"/>
        <v>15.4-15.5</v>
      </c>
      <c r="ER316" s="22" t="str">
        <f t="shared" si="107"/>
        <v>15.5-15.6</v>
      </c>
      <c r="ES316" s="48" t="str">
        <f t="shared" si="107"/>
        <v>15.6-15.7</v>
      </c>
      <c r="ET316" s="46" t="str">
        <f t="shared" si="107"/>
        <v>15.7-15.8</v>
      </c>
      <c r="EU316" s="48" t="str">
        <f t="shared" si="107"/>
        <v>15.8-15.9</v>
      </c>
      <c r="EV316" s="81" t="str">
        <f t="shared" si="107"/>
        <v>15.9-16</v>
      </c>
      <c r="EW316" s="22" t="s">
        <v>297</v>
      </c>
      <c r="EX316" s="83" t="s">
        <v>308</v>
      </c>
      <c r="EY316" s="84" t="s">
        <v>309</v>
      </c>
      <c r="EZ316" s="52" t="s">
        <v>310</v>
      </c>
      <c r="FX316" s="20"/>
      <c r="FY316" s="20"/>
      <c r="FZ316" s="20"/>
    </row>
    <row r="317" spans="128:182" x14ac:dyDescent="0.3">
      <c r="DX317" s="18"/>
      <c r="EA317" s="26" t="s">
        <v>412</v>
      </c>
      <c r="EB317" s="96">
        <f t="shared" ref="EB317:EJ323" si="108">COUNTIFS($CG:$CG,"N",$A:$A,"&gt;="&amp;EB$1,$A:$A,"&lt;"&amp;EC$1,$AG:$AG,$DZ318)+COUNTIFS($CG:$CG,"E",$A:$A,"&gt;="&amp;EB$1,$A:$A,"&lt;"&amp;EC$1,$AG:$AG,$DZ318)</f>
        <v>0</v>
      </c>
      <c r="EC317" s="28">
        <f t="shared" si="108"/>
        <v>0</v>
      </c>
      <c r="ED317" s="31">
        <f t="shared" si="108"/>
        <v>0</v>
      </c>
      <c r="EE317" s="31">
        <f t="shared" si="108"/>
        <v>0</v>
      </c>
      <c r="EF317" s="31">
        <f t="shared" si="108"/>
        <v>0</v>
      </c>
      <c r="EG317" s="31">
        <f t="shared" si="108"/>
        <v>0</v>
      </c>
      <c r="EH317" s="31">
        <f t="shared" si="108"/>
        <v>0</v>
      </c>
      <c r="EI317" s="31">
        <f t="shared" si="108"/>
        <v>0</v>
      </c>
      <c r="EJ317" s="31">
        <f t="shared" si="108"/>
        <v>0</v>
      </c>
      <c r="EK317" s="113">
        <f t="shared" ref="EK317:EK323" si="109">COUNTIFS($CG:$CG,"N",$A:$A,"&gt;="&amp;EK$1,$A:$A,"&lt;="&amp;EL$1,$AG:$AG,$DZ318)+COUNTIFS($CG:$CG,"E",$A:$A,"&gt;="&amp;EK$1,$A:$A,"&lt;="&amp;EL$1,$AG:$AG,$DZ318)</f>
        <v>0</v>
      </c>
      <c r="EL317" s="100">
        <f t="shared" ref="EL317:EL323" si="110">SUM(EB317:EK317)</f>
        <v>0</v>
      </c>
      <c r="EM317" s="31">
        <f t="shared" ref="EM317:EU323" si="111">COUNTIFS($CG:$CG,"S",$A:$A,"&gt;="&amp;EB$1,$A:$A,"&lt;"&amp;EC$1,$AG:$AG,$DZ318)+COUNTIFS($CG:$CG,"W",$A:$A,"&gt;="&amp;EB$1,$A:$A,"&lt;"&amp;EC$1,$AG:$AG,$DZ318)</f>
        <v>0</v>
      </c>
      <c r="EN317" s="31">
        <f t="shared" si="111"/>
        <v>0</v>
      </c>
      <c r="EO317" s="31">
        <f t="shared" si="111"/>
        <v>0</v>
      </c>
      <c r="EP317" s="31">
        <f t="shared" si="111"/>
        <v>0</v>
      </c>
      <c r="EQ317" s="31">
        <f t="shared" si="111"/>
        <v>0</v>
      </c>
      <c r="ER317" s="31">
        <f t="shared" si="111"/>
        <v>0</v>
      </c>
      <c r="ES317" s="98">
        <f t="shared" si="111"/>
        <v>0</v>
      </c>
      <c r="ET317" s="31">
        <f t="shared" si="111"/>
        <v>0</v>
      </c>
      <c r="EU317" s="98">
        <f t="shared" si="111"/>
        <v>0</v>
      </c>
      <c r="EV317" s="113">
        <f t="shared" ref="EV317:EV323" si="112">COUNTIFS($CG:$CG,"S",$A:$A,"&gt;="&amp;EK$1,$A:$A,"&lt;="&amp;EL$1,$AG:$AG,$DZ318)+COUNTIFS($CG:$CG,"W",$A:$A,"&gt;="&amp;EK$1,$A:$A,"&lt;="&amp;EL$1,$AG:$AG,$DZ318)</f>
        <v>0</v>
      </c>
      <c r="EW317" s="31">
        <f t="shared" ref="EW317:EW323" si="113">SUM(EM317:EV317)</f>
        <v>0</v>
      </c>
      <c r="EX317" s="58">
        <f t="shared" ref="EX317:EX323" si="114">IF($EL$324=0,0,EL317/$EL$324)</f>
        <v>0</v>
      </c>
      <c r="EY317" s="58">
        <f t="shared" ref="EY317:EY323" si="115">IF($EW$324=0,0,EW317/$EW$324)</f>
        <v>0</v>
      </c>
      <c r="EZ317" s="58">
        <f t="shared" ref="EZ317:EZ324" si="116">(EL317+EW317)/$EB$325</f>
        <v>0</v>
      </c>
      <c r="FX317" s="20"/>
      <c r="FY317" s="20"/>
      <c r="FZ317" s="20"/>
    </row>
    <row r="318" spans="128:182" x14ac:dyDescent="0.3">
      <c r="DX318" s="18"/>
      <c r="DZ318" s="168" t="s">
        <v>300</v>
      </c>
      <c r="EA318" s="99" t="s">
        <v>413</v>
      </c>
      <c r="EB318" s="31">
        <f t="shared" si="108"/>
        <v>0</v>
      </c>
      <c r="EC318" s="28">
        <f t="shared" si="108"/>
        <v>0</v>
      </c>
      <c r="ED318" s="31">
        <f t="shared" si="108"/>
        <v>0</v>
      </c>
      <c r="EE318" s="31">
        <f t="shared" si="108"/>
        <v>0</v>
      </c>
      <c r="EF318" s="31">
        <f t="shared" si="108"/>
        <v>0</v>
      </c>
      <c r="EG318" s="31">
        <f t="shared" si="108"/>
        <v>0</v>
      </c>
      <c r="EH318" s="31">
        <f t="shared" si="108"/>
        <v>0</v>
      </c>
      <c r="EI318" s="31">
        <f t="shared" si="108"/>
        <v>0</v>
      </c>
      <c r="EJ318" s="31">
        <f t="shared" si="108"/>
        <v>0</v>
      </c>
      <c r="EK318" s="113">
        <f t="shared" si="109"/>
        <v>0</v>
      </c>
      <c r="EL318" s="100">
        <f t="shared" si="110"/>
        <v>0</v>
      </c>
      <c r="EM318" s="31">
        <f t="shared" si="111"/>
        <v>0</v>
      </c>
      <c r="EN318" s="31">
        <f t="shared" si="111"/>
        <v>0</v>
      </c>
      <c r="EO318" s="31">
        <f t="shared" si="111"/>
        <v>0</v>
      </c>
      <c r="EP318" s="31">
        <f t="shared" si="111"/>
        <v>0</v>
      </c>
      <c r="EQ318" s="31">
        <f t="shared" si="111"/>
        <v>0</v>
      </c>
      <c r="ER318" s="31">
        <f t="shared" si="111"/>
        <v>0</v>
      </c>
      <c r="ES318" s="98">
        <f t="shared" si="111"/>
        <v>0</v>
      </c>
      <c r="ET318" s="31">
        <f t="shared" si="111"/>
        <v>0</v>
      </c>
      <c r="EU318" s="98">
        <f t="shared" si="111"/>
        <v>0</v>
      </c>
      <c r="EV318" s="113">
        <f t="shared" si="112"/>
        <v>0</v>
      </c>
      <c r="EW318" s="100">
        <f t="shared" si="113"/>
        <v>0</v>
      </c>
      <c r="EX318" s="58">
        <f t="shared" si="114"/>
        <v>0</v>
      </c>
      <c r="EY318" s="58">
        <f t="shared" si="115"/>
        <v>0</v>
      </c>
      <c r="EZ318" s="58">
        <f t="shared" si="116"/>
        <v>0</v>
      </c>
      <c r="FX318" s="20"/>
      <c r="FY318" s="20"/>
      <c r="FZ318" s="20"/>
    </row>
    <row r="319" spans="128:182" x14ac:dyDescent="0.3">
      <c r="DX319" s="18"/>
      <c r="DZ319" s="168" t="s">
        <v>414</v>
      </c>
      <c r="EA319" s="99" t="s">
        <v>415</v>
      </c>
      <c r="EB319" s="31">
        <f t="shared" si="108"/>
        <v>2</v>
      </c>
      <c r="EC319" s="28">
        <f t="shared" si="108"/>
        <v>0</v>
      </c>
      <c r="ED319" s="31">
        <f t="shared" si="108"/>
        <v>0</v>
      </c>
      <c r="EE319" s="31">
        <f t="shared" si="108"/>
        <v>0</v>
      </c>
      <c r="EF319" s="31">
        <f t="shared" si="108"/>
        <v>0</v>
      </c>
      <c r="EG319" s="31">
        <f t="shared" si="108"/>
        <v>0</v>
      </c>
      <c r="EH319" s="31">
        <f t="shared" si="108"/>
        <v>0</v>
      </c>
      <c r="EI319" s="31">
        <f t="shared" si="108"/>
        <v>0</v>
      </c>
      <c r="EJ319" s="31">
        <f t="shared" si="108"/>
        <v>0</v>
      </c>
      <c r="EK319" s="113">
        <f t="shared" si="109"/>
        <v>0</v>
      </c>
      <c r="EL319" s="100">
        <f t="shared" si="110"/>
        <v>2</v>
      </c>
      <c r="EM319" s="31">
        <f t="shared" si="111"/>
        <v>4</v>
      </c>
      <c r="EN319" s="31">
        <f t="shared" si="111"/>
        <v>0</v>
      </c>
      <c r="EO319" s="31">
        <f t="shared" si="111"/>
        <v>0</v>
      </c>
      <c r="EP319" s="31">
        <f t="shared" si="111"/>
        <v>0</v>
      </c>
      <c r="EQ319" s="31">
        <f t="shared" si="111"/>
        <v>0</v>
      </c>
      <c r="ER319" s="31">
        <f t="shared" si="111"/>
        <v>0</v>
      </c>
      <c r="ES319" s="98">
        <f t="shared" si="111"/>
        <v>0</v>
      </c>
      <c r="ET319" s="31">
        <f t="shared" si="111"/>
        <v>0</v>
      </c>
      <c r="EU319" s="98">
        <f t="shared" si="111"/>
        <v>0</v>
      </c>
      <c r="EV319" s="113">
        <f t="shared" si="112"/>
        <v>0</v>
      </c>
      <c r="EW319" s="100">
        <f>SUM(EM319:EV319)</f>
        <v>4</v>
      </c>
      <c r="EX319" s="58">
        <f t="shared" si="114"/>
        <v>0.2</v>
      </c>
      <c r="EY319" s="58">
        <f t="shared" si="115"/>
        <v>0.5714285714285714</v>
      </c>
      <c r="EZ319" s="58">
        <f t="shared" si="116"/>
        <v>0.35294117647058826</v>
      </c>
      <c r="FX319" s="20"/>
      <c r="FY319" s="20"/>
      <c r="FZ319" s="20"/>
    </row>
    <row r="320" spans="128:182" x14ac:dyDescent="0.3">
      <c r="DX320" s="18"/>
      <c r="DZ320" s="168" t="s">
        <v>301</v>
      </c>
      <c r="EA320" s="99" t="s">
        <v>136</v>
      </c>
      <c r="EB320" s="31">
        <f t="shared" si="108"/>
        <v>1</v>
      </c>
      <c r="EC320" s="28">
        <f t="shared" si="108"/>
        <v>0</v>
      </c>
      <c r="ED320" s="31">
        <f t="shared" si="108"/>
        <v>0</v>
      </c>
      <c r="EE320" s="31">
        <f t="shared" si="108"/>
        <v>0</v>
      </c>
      <c r="EF320" s="31">
        <f t="shared" si="108"/>
        <v>0</v>
      </c>
      <c r="EG320" s="31">
        <f t="shared" si="108"/>
        <v>0</v>
      </c>
      <c r="EH320" s="31">
        <f t="shared" si="108"/>
        <v>0</v>
      </c>
      <c r="EI320" s="31">
        <f t="shared" si="108"/>
        <v>0</v>
      </c>
      <c r="EJ320" s="31">
        <f t="shared" si="108"/>
        <v>0</v>
      </c>
      <c r="EK320" s="113">
        <f t="shared" si="109"/>
        <v>0</v>
      </c>
      <c r="EL320" s="100">
        <f t="shared" si="110"/>
        <v>1</v>
      </c>
      <c r="EM320" s="31">
        <f t="shared" si="111"/>
        <v>1</v>
      </c>
      <c r="EN320" s="31">
        <f t="shared" si="111"/>
        <v>0</v>
      </c>
      <c r="EO320" s="31">
        <f t="shared" si="111"/>
        <v>0</v>
      </c>
      <c r="EP320" s="31">
        <f t="shared" si="111"/>
        <v>0</v>
      </c>
      <c r="EQ320" s="31">
        <f t="shared" si="111"/>
        <v>0</v>
      </c>
      <c r="ER320" s="31">
        <f t="shared" si="111"/>
        <v>0</v>
      </c>
      <c r="ES320" s="98">
        <f t="shared" si="111"/>
        <v>0</v>
      </c>
      <c r="ET320" s="31">
        <f t="shared" si="111"/>
        <v>0</v>
      </c>
      <c r="EU320" s="98">
        <f t="shared" si="111"/>
        <v>0</v>
      </c>
      <c r="EV320" s="113">
        <f t="shared" si="112"/>
        <v>0</v>
      </c>
      <c r="EW320" s="100">
        <f t="shared" si="113"/>
        <v>1</v>
      </c>
      <c r="EX320" s="58">
        <f t="shared" si="114"/>
        <v>0.1</v>
      </c>
      <c r="EY320" s="58">
        <f t="shared" si="115"/>
        <v>0.14285714285714285</v>
      </c>
      <c r="EZ320" s="58">
        <f t="shared" si="116"/>
        <v>0.11764705882352941</v>
      </c>
      <c r="FX320" s="20"/>
      <c r="FY320" s="20"/>
      <c r="FZ320" s="20"/>
    </row>
    <row r="321" spans="128:182" x14ac:dyDescent="0.3">
      <c r="DX321" s="18"/>
      <c r="DZ321" s="168" t="s">
        <v>285</v>
      </c>
      <c r="EA321" s="99" t="s">
        <v>416</v>
      </c>
      <c r="EB321" s="31">
        <f t="shared" si="108"/>
        <v>7</v>
      </c>
      <c r="EC321" s="28">
        <f t="shared" si="108"/>
        <v>0</v>
      </c>
      <c r="ED321" s="31">
        <f t="shared" si="108"/>
        <v>0</v>
      </c>
      <c r="EE321" s="31">
        <f t="shared" si="108"/>
        <v>0</v>
      </c>
      <c r="EF321" s="31">
        <f t="shared" si="108"/>
        <v>0</v>
      </c>
      <c r="EG321" s="31">
        <f t="shared" si="108"/>
        <v>0</v>
      </c>
      <c r="EH321" s="31">
        <f t="shared" si="108"/>
        <v>0</v>
      </c>
      <c r="EI321" s="31">
        <f t="shared" si="108"/>
        <v>0</v>
      </c>
      <c r="EJ321" s="31">
        <f t="shared" si="108"/>
        <v>0</v>
      </c>
      <c r="EK321" s="113">
        <f t="shared" si="109"/>
        <v>0</v>
      </c>
      <c r="EL321" s="100">
        <f t="shared" si="110"/>
        <v>7</v>
      </c>
      <c r="EM321" s="31">
        <f t="shared" si="111"/>
        <v>2</v>
      </c>
      <c r="EN321" s="31">
        <f t="shared" si="111"/>
        <v>0</v>
      </c>
      <c r="EO321" s="31">
        <f t="shared" si="111"/>
        <v>0</v>
      </c>
      <c r="EP321" s="31">
        <f t="shared" si="111"/>
        <v>0</v>
      </c>
      <c r="EQ321" s="31">
        <f t="shared" si="111"/>
        <v>0</v>
      </c>
      <c r="ER321" s="31">
        <f t="shared" si="111"/>
        <v>0</v>
      </c>
      <c r="ES321" s="98">
        <f t="shared" si="111"/>
        <v>0</v>
      </c>
      <c r="ET321" s="31">
        <f t="shared" si="111"/>
        <v>0</v>
      </c>
      <c r="EU321" s="98">
        <f t="shared" si="111"/>
        <v>0</v>
      </c>
      <c r="EV321" s="113">
        <f t="shared" si="112"/>
        <v>0</v>
      </c>
      <c r="EW321" s="100">
        <f t="shared" si="113"/>
        <v>2</v>
      </c>
      <c r="EX321" s="58">
        <f t="shared" si="114"/>
        <v>0.7</v>
      </c>
      <c r="EY321" s="58">
        <f t="shared" si="115"/>
        <v>0.2857142857142857</v>
      </c>
      <c r="EZ321" s="58">
        <f t="shared" si="116"/>
        <v>0.52941176470588236</v>
      </c>
      <c r="FX321" s="20"/>
      <c r="FY321" s="20"/>
      <c r="FZ321" s="20"/>
    </row>
    <row r="322" spans="128:182" x14ac:dyDescent="0.3">
      <c r="DX322" s="18"/>
      <c r="DZ322" s="168" t="s">
        <v>292</v>
      </c>
      <c r="EA322" s="99" t="s">
        <v>417</v>
      </c>
      <c r="EB322" s="31">
        <f t="shared" si="108"/>
        <v>0</v>
      </c>
      <c r="EC322" s="28">
        <f t="shared" si="108"/>
        <v>0</v>
      </c>
      <c r="ED322" s="31">
        <f t="shared" si="108"/>
        <v>0</v>
      </c>
      <c r="EE322" s="31">
        <f t="shared" si="108"/>
        <v>0</v>
      </c>
      <c r="EF322" s="31">
        <f t="shared" si="108"/>
        <v>0</v>
      </c>
      <c r="EG322" s="31">
        <f t="shared" si="108"/>
        <v>0</v>
      </c>
      <c r="EH322" s="31">
        <f t="shared" si="108"/>
        <v>0</v>
      </c>
      <c r="EI322" s="31">
        <f t="shared" si="108"/>
        <v>0</v>
      </c>
      <c r="EJ322" s="31">
        <f t="shared" si="108"/>
        <v>0</v>
      </c>
      <c r="EK322" s="113">
        <f t="shared" si="109"/>
        <v>0</v>
      </c>
      <c r="EL322" s="100">
        <f t="shared" si="110"/>
        <v>0</v>
      </c>
      <c r="EM322" s="31">
        <f t="shared" si="111"/>
        <v>0</v>
      </c>
      <c r="EN322" s="31">
        <f t="shared" si="111"/>
        <v>0</v>
      </c>
      <c r="EO322" s="31">
        <f t="shared" si="111"/>
        <v>0</v>
      </c>
      <c r="EP322" s="31">
        <f t="shared" si="111"/>
        <v>0</v>
      </c>
      <c r="EQ322" s="31">
        <f t="shared" si="111"/>
        <v>0</v>
      </c>
      <c r="ER322" s="31">
        <f t="shared" si="111"/>
        <v>0</v>
      </c>
      <c r="ES322" s="98">
        <f t="shared" si="111"/>
        <v>0</v>
      </c>
      <c r="ET322" s="31">
        <f t="shared" si="111"/>
        <v>0</v>
      </c>
      <c r="EU322" s="98">
        <f t="shared" si="111"/>
        <v>0</v>
      </c>
      <c r="EV322" s="113">
        <f t="shared" si="112"/>
        <v>0</v>
      </c>
      <c r="EW322" s="100">
        <f t="shared" si="113"/>
        <v>0</v>
      </c>
      <c r="EX322" s="58">
        <f t="shared" si="114"/>
        <v>0</v>
      </c>
      <c r="EY322" s="58">
        <f t="shared" si="115"/>
        <v>0</v>
      </c>
      <c r="EZ322" s="58">
        <f t="shared" si="116"/>
        <v>0</v>
      </c>
      <c r="FX322" s="20"/>
      <c r="FY322" s="20"/>
      <c r="FZ322" s="20"/>
    </row>
    <row r="323" spans="128:182" ht="15" thickBot="1" x14ac:dyDescent="0.35">
      <c r="DX323" s="18"/>
      <c r="DZ323" s="168" t="s">
        <v>135</v>
      </c>
      <c r="EA323" s="35" t="s">
        <v>418</v>
      </c>
      <c r="EB323" s="44">
        <f t="shared" si="108"/>
        <v>0</v>
      </c>
      <c r="EC323" s="28">
        <f t="shared" si="108"/>
        <v>0</v>
      </c>
      <c r="ED323" s="44">
        <f t="shared" si="108"/>
        <v>0</v>
      </c>
      <c r="EE323" s="44">
        <f t="shared" si="108"/>
        <v>0</v>
      </c>
      <c r="EF323" s="31">
        <f t="shared" si="108"/>
        <v>0</v>
      </c>
      <c r="EG323" s="44">
        <f t="shared" si="108"/>
        <v>0</v>
      </c>
      <c r="EH323" s="31">
        <f t="shared" si="108"/>
        <v>0</v>
      </c>
      <c r="EI323" s="31">
        <f t="shared" si="108"/>
        <v>0</v>
      </c>
      <c r="EJ323" s="31">
        <f t="shared" si="108"/>
        <v>0</v>
      </c>
      <c r="EK323" s="113">
        <f t="shared" si="109"/>
        <v>0</v>
      </c>
      <c r="EL323" s="100">
        <f t="shared" si="110"/>
        <v>0</v>
      </c>
      <c r="EM323" s="31">
        <f t="shared" si="111"/>
        <v>0</v>
      </c>
      <c r="EN323" s="31">
        <f t="shared" si="111"/>
        <v>0</v>
      </c>
      <c r="EO323" s="31">
        <f t="shared" si="111"/>
        <v>0</v>
      </c>
      <c r="EP323" s="31">
        <f t="shared" si="111"/>
        <v>0</v>
      </c>
      <c r="EQ323" s="31">
        <f t="shared" si="111"/>
        <v>0</v>
      </c>
      <c r="ER323" s="44">
        <f t="shared" si="111"/>
        <v>0</v>
      </c>
      <c r="ES323" s="98">
        <f t="shared" si="111"/>
        <v>0</v>
      </c>
      <c r="ET323" s="31">
        <f t="shared" si="111"/>
        <v>0</v>
      </c>
      <c r="EU323" s="98">
        <f t="shared" si="111"/>
        <v>0</v>
      </c>
      <c r="EV323" s="113">
        <f t="shared" si="112"/>
        <v>0</v>
      </c>
      <c r="EW323" s="100">
        <f t="shared" si="113"/>
        <v>0</v>
      </c>
      <c r="EX323" s="58">
        <f t="shared" si="114"/>
        <v>0</v>
      </c>
      <c r="EY323" s="58">
        <f t="shared" si="115"/>
        <v>0</v>
      </c>
      <c r="EZ323" s="58">
        <f t="shared" si="116"/>
        <v>0</v>
      </c>
      <c r="FX323" s="20"/>
      <c r="FY323" s="20"/>
      <c r="FZ323" s="20"/>
    </row>
    <row r="324" spans="128:182" ht="15" thickBot="1" x14ac:dyDescent="0.35">
      <c r="DX324" s="18"/>
      <c r="DZ324" s="168" t="s">
        <v>419</v>
      </c>
      <c r="EA324" s="71" t="s">
        <v>297</v>
      </c>
      <c r="EB324" s="114">
        <f>SUM(EB317:EB323)</f>
        <v>10</v>
      </c>
      <c r="EC324" s="115">
        <f t="shared" ref="EC324:EW324" si="117">SUM(EC317:EC323)</f>
        <v>0</v>
      </c>
      <c r="ED324" s="43">
        <f t="shared" si="117"/>
        <v>0</v>
      </c>
      <c r="EE324" s="114">
        <f t="shared" si="117"/>
        <v>0</v>
      </c>
      <c r="EF324" s="40">
        <f t="shared" si="117"/>
        <v>0</v>
      </c>
      <c r="EG324" s="43">
        <f t="shared" si="117"/>
        <v>0</v>
      </c>
      <c r="EH324" s="40">
        <f t="shared" si="117"/>
        <v>0</v>
      </c>
      <c r="EI324" s="40">
        <f t="shared" si="117"/>
        <v>0</v>
      </c>
      <c r="EJ324" s="40">
        <f t="shared" si="117"/>
        <v>0</v>
      </c>
      <c r="EK324" s="43">
        <f t="shared" si="117"/>
        <v>0</v>
      </c>
      <c r="EL324" s="40">
        <f t="shared" si="117"/>
        <v>10</v>
      </c>
      <c r="EM324" s="40">
        <f t="shared" si="117"/>
        <v>7</v>
      </c>
      <c r="EN324" s="40">
        <f t="shared" si="117"/>
        <v>0</v>
      </c>
      <c r="EO324" s="40">
        <f t="shared" si="117"/>
        <v>0</v>
      </c>
      <c r="EP324" s="40">
        <f t="shared" si="117"/>
        <v>0</v>
      </c>
      <c r="EQ324" s="40">
        <f t="shared" si="117"/>
        <v>0</v>
      </c>
      <c r="ER324" s="43">
        <f>SUM(ER317:ER323)</f>
        <v>0</v>
      </c>
      <c r="ES324" s="169">
        <f>SUM(ES317:ES323)</f>
        <v>0</v>
      </c>
      <c r="ET324" s="40">
        <f>SUM(ET317:ET323)</f>
        <v>0</v>
      </c>
      <c r="EU324" s="42">
        <f>SUM(EU317:EU323)</f>
        <v>0</v>
      </c>
      <c r="EV324" s="43">
        <f>SUM(EV317:EV323)</f>
        <v>0</v>
      </c>
      <c r="EW324" s="42">
        <f t="shared" si="117"/>
        <v>7</v>
      </c>
      <c r="EX324" s="58">
        <f>SUM(EX317:EX323)</f>
        <v>1</v>
      </c>
      <c r="EY324" s="58">
        <f>SUM(EY317:EY323)</f>
        <v>0.99999999999999989</v>
      </c>
      <c r="EZ324" s="58">
        <f t="shared" si="116"/>
        <v>1</v>
      </c>
      <c r="FX324" s="20"/>
      <c r="FY324" s="20"/>
      <c r="FZ324" s="20"/>
    </row>
    <row r="325" spans="128:182" ht="15" thickBot="1" x14ac:dyDescent="0.35">
      <c r="DX325" s="18"/>
      <c r="EA325" s="76" t="s">
        <v>297</v>
      </c>
      <c r="EB325" s="270">
        <f>SUM(EL324,EW324)</f>
        <v>17</v>
      </c>
      <c r="EC325" s="271"/>
      <c r="ED325" s="271"/>
      <c r="EE325" s="271"/>
      <c r="EF325" s="271"/>
      <c r="EG325" s="271"/>
      <c r="EH325" s="271"/>
      <c r="EI325" s="271"/>
      <c r="EJ325" s="271"/>
      <c r="EK325" s="271"/>
      <c r="EL325" s="271"/>
      <c r="EM325" s="271"/>
      <c r="EN325" s="271"/>
      <c r="EO325" s="271"/>
      <c r="EP325" s="271"/>
      <c r="EQ325" s="271"/>
      <c r="ER325" s="271"/>
      <c r="ES325" s="271"/>
      <c r="ET325" s="271"/>
      <c r="EU325" s="271"/>
      <c r="EV325" s="271"/>
      <c r="EW325" s="272"/>
      <c r="FX325" s="20"/>
      <c r="FY325" s="20"/>
      <c r="FZ325" s="20"/>
    </row>
    <row r="326" spans="128:182" x14ac:dyDescent="0.3">
      <c r="DX326" s="18"/>
      <c r="FX326" s="20"/>
      <c r="FY326" s="20"/>
      <c r="FZ326" s="20"/>
    </row>
    <row r="327" spans="128:182" x14ac:dyDescent="0.3">
      <c r="DX327" s="18"/>
      <c r="FX327" s="20"/>
      <c r="FY327" s="20"/>
      <c r="FZ327" s="20"/>
    </row>
    <row r="328" spans="128:182" x14ac:dyDescent="0.3">
      <c r="DX328" s="18"/>
      <c r="FX328" s="20"/>
      <c r="FY328" s="20"/>
      <c r="FZ328" s="20"/>
    </row>
    <row r="329" spans="128:182" x14ac:dyDescent="0.3">
      <c r="DX329" s="18"/>
      <c r="FX329" s="20"/>
      <c r="FY329" s="20"/>
      <c r="FZ329" s="20"/>
    </row>
    <row r="330" spans="128:182" x14ac:dyDescent="0.3">
      <c r="DX330" s="18"/>
      <c r="EA330" s="170"/>
      <c r="FX330" s="20"/>
      <c r="FY330" s="20"/>
      <c r="FZ330" s="20"/>
    </row>
    <row r="331" spans="128:182" ht="15" thickBot="1" x14ac:dyDescent="0.35">
      <c r="DX331" s="18"/>
      <c r="EA331" s="171"/>
      <c r="FX331" s="20"/>
      <c r="FY331" s="20"/>
      <c r="FZ331" s="20"/>
    </row>
    <row r="332" spans="128:182" ht="15" thickBot="1" x14ac:dyDescent="0.35">
      <c r="DX332" s="18"/>
      <c r="EB332" s="256" t="s">
        <v>306</v>
      </c>
      <c r="EC332" s="257"/>
      <c r="ED332" s="257"/>
      <c r="EE332" s="257"/>
      <c r="EF332" s="257"/>
      <c r="EG332" s="257"/>
      <c r="EH332" s="257"/>
      <c r="EI332" s="257"/>
      <c r="EJ332" s="257"/>
      <c r="EK332" s="257"/>
      <c r="EL332" s="258"/>
      <c r="EM332" s="256" t="s">
        <v>307</v>
      </c>
      <c r="EN332" s="257"/>
      <c r="EO332" s="257"/>
      <c r="EP332" s="257"/>
      <c r="EQ332" s="257"/>
      <c r="ER332" s="257"/>
      <c r="ES332" s="257"/>
      <c r="ET332" s="257"/>
      <c r="EU332" s="257"/>
      <c r="EV332" s="257"/>
      <c r="EW332" s="258"/>
      <c r="EX332" s="263" t="s">
        <v>295</v>
      </c>
      <c r="EY332" s="263"/>
      <c r="EZ332" s="263"/>
      <c r="FX332" s="20"/>
      <c r="FY332" s="20"/>
      <c r="FZ332" s="20"/>
    </row>
    <row r="333" spans="128:182" ht="15" thickBot="1" x14ac:dyDescent="0.35">
      <c r="DX333" s="18"/>
      <c r="EA333" s="39" t="s">
        <v>420</v>
      </c>
      <c r="EB333" s="22" t="str">
        <f t="shared" ref="EB333:EK333" si="118">EB4</f>
        <v>15-15.1</v>
      </c>
      <c r="EC333" s="93" t="str">
        <f t="shared" si="118"/>
        <v>15.1-15.2</v>
      </c>
      <c r="ED333" s="22" t="str">
        <f t="shared" si="118"/>
        <v>15.2-15.3</v>
      </c>
      <c r="EE333" s="22" t="str">
        <f t="shared" si="118"/>
        <v>15.3-15.4</v>
      </c>
      <c r="EF333" s="22" t="str">
        <f t="shared" si="118"/>
        <v>15.4-15.5</v>
      </c>
      <c r="EG333" s="22" t="str">
        <f t="shared" si="118"/>
        <v>15.5-15.6</v>
      </c>
      <c r="EH333" s="22" t="str">
        <f t="shared" si="118"/>
        <v>15.6-15.7</v>
      </c>
      <c r="EI333" s="22" t="str">
        <f t="shared" si="118"/>
        <v>15.7-15.8</v>
      </c>
      <c r="EJ333" s="22" t="str">
        <f t="shared" si="118"/>
        <v>15.8-15.9</v>
      </c>
      <c r="EK333" s="94" t="str">
        <f t="shared" si="118"/>
        <v>15.9-16</v>
      </c>
      <c r="EL333" s="22" t="s">
        <v>297</v>
      </c>
      <c r="EM333" s="22" t="str">
        <f t="shared" ref="EM333:EV333" si="119">EB$4</f>
        <v>15-15.1</v>
      </c>
      <c r="EN333" s="24" t="str">
        <f t="shared" si="119"/>
        <v>15.1-15.2</v>
      </c>
      <c r="EO333" s="24" t="str">
        <f t="shared" si="119"/>
        <v>15.2-15.3</v>
      </c>
      <c r="EP333" s="24" t="str">
        <f t="shared" si="119"/>
        <v>15.3-15.4</v>
      </c>
      <c r="EQ333" s="22" t="str">
        <f t="shared" si="119"/>
        <v>15.4-15.5</v>
      </c>
      <c r="ER333" s="22" t="str">
        <f t="shared" si="119"/>
        <v>15.5-15.6</v>
      </c>
      <c r="ES333" s="46" t="str">
        <f t="shared" si="119"/>
        <v>15.6-15.7</v>
      </c>
      <c r="ET333" s="46" t="str">
        <f t="shared" si="119"/>
        <v>15.7-15.8</v>
      </c>
      <c r="EU333" s="46" t="str">
        <f t="shared" si="119"/>
        <v>15.8-15.9</v>
      </c>
      <c r="EV333" s="48" t="str">
        <f t="shared" si="119"/>
        <v>15.9-16</v>
      </c>
      <c r="EW333" s="22" t="s">
        <v>297</v>
      </c>
      <c r="EX333" s="83" t="s">
        <v>308</v>
      </c>
      <c r="EY333" s="84" t="s">
        <v>309</v>
      </c>
      <c r="EZ333" s="52" t="s">
        <v>310</v>
      </c>
      <c r="FX333" s="20"/>
      <c r="FY333" s="20"/>
      <c r="FZ333" s="20"/>
    </row>
    <row r="334" spans="128:182" x14ac:dyDescent="0.3">
      <c r="DX334" s="18"/>
      <c r="EA334" s="172" t="s">
        <v>421</v>
      </c>
      <c r="EB334" s="31">
        <f t="shared" ref="EB334:EJ358" si="120">COUNTIFS($CG:$CG,"N",$A:$A,"&gt;="&amp;EB$1,$A:$A,"&lt;"&amp;EC$1,$AH:$AH,$DZ335)+COUNTIFS($CG:$CG,"E",$A:$A,"&gt;="&amp;EB$1,$A:$A,"&lt;"&amp;EC$1,$AH:$AH,$DZ335)</f>
        <v>1</v>
      </c>
      <c r="EC334" s="112">
        <f t="shared" si="120"/>
        <v>0</v>
      </c>
      <c r="ED334" s="31">
        <f t="shared" si="120"/>
        <v>0</v>
      </c>
      <c r="EE334" s="31">
        <f t="shared" si="120"/>
        <v>0</v>
      </c>
      <c r="EF334" s="31">
        <f t="shared" si="120"/>
        <v>0</v>
      </c>
      <c r="EG334" s="31">
        <f t="shared" si="120"/>
        <v>0</v>
      </c>
      <c r="EH334" s="31">
        <f t="shared" si="120"/>
        <v>0</v>
      </c>
      <c r="EI334" s="31">
        <f t="shared" si="120"/>
        <v>0</v>
      </c>
      <c r="EJ334" s="31">
        <f t="shared" si="120"/>
        <v>0</v>
      </c>
      <c r="EK334" s="113">
        <f t="shared" ref="EK334:EK358" si="121">COUNTIFS($CG:$CG,"N",$A:$A,"&gt;="&amp;EK$1,$A:$A,"&lt;="&amp;EL$1,$AH:$AH,$DZ335)+COUNTIFS($CG:$CG,"E",$A:$A,"&gt;="&amp;EK$1,$A:$A,"&lt;="&amp;EL$1,$AH:$AH,$DZ335)</f>
        <v>0</v>
      </c>
      <c r="EL334" s="31">
        <f>SUM(EB334:EK334)</f>
        <v>1</v>
      </c>
      <c r="EM334" s="31">
        <f t="shared" ref="EM334:EU358" si="122">COUNTIFS($CG:$CG,"S",$A:$A,"&gt;="&amp;EB$1,$A:$A,"&lt;"&amp;EC$1,$AH:$AH,$DZ335)+COUNTIFS($CG:$CG,"W",$A:$A,"&gt;="&amp;EB$1,$A:$A,"&lt;"&amp;EC$1,$AH:$AH,$DZ335)</f>
        <v>0</v>
      </c>
      <c r="EN334" s="98">
        <f t="shared" si="122"/>
        <v>0</v>
      </c>
      <c r="EO334" s="98">
        <f t="shared" si="122"/>
        <v>0</v>
      </c>
      <c r="EP334" s="98">
        <f t="shared" si="122"/>
        <v>0</v>
      </c>
      <c r="EQ334" s="31">
        <f t="shared" si="122"/>
        <v>0</v>
      </c>
      <c r="ER334" s="31">
        <f t="shared" si="122"/>
        <v>0</v>
      </c>
      <c r="ES334" s="31">
        <f t="shared" si="122"/>
        <v>0</v>
      </c>
      <c r="ET334" s="31">
        <f t="shared" si="122"/>
        <v>0</v>
      </c>
      <c r="EU334" s="31">
        <f t="shared" si="122"/>
        <v>0</v>
      </c>
      <c r="EV334" s="113">
        <f t="shared" ref="EV334:EV358" si="123">COUNTIFS($CG:$CG,"S",$A:$A,"&gt;="&amp;EK$1,$A:$A,"&lt;="&amp;EL$1,$AH:$AH,$DZ335)+COUNTIFS($CG:$CG,"W",$A:$A,"&gt;="&amp;EK$1,$A:$A,"&lt;="&amp;EL$1,$AH:$AH,$DZ335)</f>
        <v>0</v>
      </c>
      <c r="EW334" s="31">
        <f>SUM(EM334:EV334)</f>
        <v>0</v>
      </c>
      <c r="EX334" s="58">
        <f t="shared" ref="EX334:EX358" si="124">IF($EL$359=0,0,EL334/$EL$359)</f>
        <v>0.1</v>
      </c>
      <c r="EY334" s="58">
        <f t="shared" ref="EY334:EY358" si="125">IF($EW$359=0,0,EW334/$EW$359)</f>
        <v>0</v>
      </c>
      <c r="EZ334" s="58">
        <f t="shared" ref="EZ334:EZ359" si="126">(EL334+EW334)/$EB$360</f>
        <v>5.8823529411764705E-2</v>
      </c>
      <c r="FX334" s="20"/>
      <c r="FY334" s="20"/>
      <c r="FZ334" s="20"/>
    </row>
    <row r="335" spans="128:182" x14ac:dyDescent="0.3">
      <c r="DX335" s="18"/>
      <c r="DZ335" s="173" t="s">
        <v>422</v>
      </c>
      <c r="EA335" s="174" t="s">
        <v>423</v>
      </c>
      <c r="EB335" s="31">
        <f t="shared" si="120"/>
        <v>2</v>
      </c>
      <c r="EC335" s="112">
        <f t="shared" si="120"/>
        <v>0</v>
      </c>
      <c r="ED335" s="31">
        <f t="shared" si="120"/>
        <v>0</v>
      </c>
      <c r="EE335" s="31">
        <f t="shared" si="120"/>
        <v>0</v>
      </c>
      <c r="EF335" s="31">
        <f t="shared" si="120"/>
        <v>0</v>
      </c>
      <c r="EG335" s="31">
        <f t="shared" si="120"/>
        <v>0</v>
      </c>
      <c r="EH335" s="31">
        <f t="shared" si="120"/>
        <v>0</v>
      </c>
      <c r="EI335" s="31">
        <f t="shared" si="120"/>
        <v>0</v>
      </c>
      <c r="EJ335" s="31">
        <f t="shared" si="120"/>
        <v>0</v>
      </c>
      <c r="EK335" s="113">
        <f t="shared" si="121"/>
        <v>0</v>
      </c>
      <c r="EL335" s="31">
        <f t="shared" ref="EL335:EL358" si="127">SUM(EB335:EK335)</f>
        <v>2</v>
      </c>
      <c r="EM335" s="31">
        <f t="shared" si="122"/>
        <v>2</v>
      </c>
      <c r="EN335" s="98">
        <f t="shared" si="122"/>
        <v>0</v>
      </c>
      <c r="EO335" s="98">
        <f t="shared" si="122"/>
        <v>0</v>
      </c>
      <c r="EP335" s="98">
        <f t="shared" si="122"/>
        <v>0</v>
      </c>
      <c r="EQ335" s="31">
        <f t="shared" si="122"/>
        <v>0</v>
      </c>
      <c r="ER335" s="31">
        <f t="shared" si="122"/>
        <v>0</v>
      </c>
      <c r="ES335" s="31">
        <f t="shared" si="122"/>
        <v>0</v>
      </c>
      <c r="ET335" s="31">
        <f t="shared" si="122"/>
        <v>0</v>
      </c>
      <c r="EU335" s="31">
        <f t="shared" si="122"/>
        <v>0</v>
      </c>
      <c r="EV335" s="113">
        <f t="shared" si="123"/>
        <v>0</v>
      </c>
      <c r="EW335" s="31">
        <f t="shared" ref="EW335:EW358" si="128">SUM(EM335:EV335)</f>
        <v>2</v>
      </c>
      <c r="EX335" s="58">
        <f t="shared" si="124"/>
        <v>0.2</v>
      </c>
      <c r="EY335" s="58">
        <f t="shared" si="125"/>
        <v>0.2857142857142857</v>
      </c>
      <c r="EZ335" s="58">
        <f t="shared" si="126"/>
        <v>0.23529411764705882</v>
      </c>
      <c r="FX335" s="20"/>
      <c r="FY335" s="20"/>
      <c r="FZ335" s="20"/>
    </row>
    <row r="336" spans="128:182" x14ac:dyDescent="0.3">
      <c r="DX336" s="18"/>
      <c r="DZ336" s="173" t="s">
        <v>424</v>
      </c>
      <c r="EA336" s="174" t="s">
        <v>425</v>
      </c>
      <c r="EB336" s="31">
        <f t="shared" si="120"/>
        <v>1</v>
      </c>
      <c r="EC336" s="112">
        <f t="shared" si="120"/>
        <v>0</v>
      </c>
      <c r="ED336" s="31">
        <f t="shared" si="120"/>
        <v>0</v>
      </c>
      <c r="EE336" s="31">
        <f t="shared" si="120"/>
        <v>0</v>
      </c>
      <c r="EF336" s="31">
        <f t="shared" si="120"/>
        <v>0</v>
      </c>
      <c r="EG336" s="31">
        <f t="shared" si="120"/>
        <v>0</v>
      </c>
      <c r="EH336" s="31">
        <f t="shared" si="120"/>
        <v>0</v>
      </c>
      <c r="EI336" s="31">
        <f t="shared" si="120"/>
        <v>0</v>
      </c>
      <c r="EJ336" s="31">
        <f t="shared" si="120"/>
        <v>0</v>
      </c>
      <c r="EK336" s="113">
        <f t="shared" si="121"/>
        <v>0</v>
      </c>
      <c r="EL336" s="31">
        <f t="shared" si="127"/>
        <v>1</v>
      </c>
      <c r="EM336" s="31">
        <f t="shared" si="122"/>
        <v>2</v>
      </c>
      <c r="EN336" s="98">
        <f t="shared" si="122"/>
        <v>0</v>
      </c>
      <c r="EO336" s="98">
        <f t="shared" si="122"/>
        <v>0</v>
      </c>
      <c r="EP336" s="98">
        <f t="shared" si="122"/>
        <v>0</v>
      </c>
      <c r="EQ336" s="31">
        <f t="shared" si="122"/>
        <v>0</v>
      </c>
      <c r="ER336" s="31">
        <f t="shared" si="122"/>
        <v>0</v>
      </c>
      <c r="ES336" s="31">
        <f t="shared" si="122"/>
        <v>0</v>
      </c>
      <c r="ET336" s="31">
        <f t="shared" si="122"/>
        <v>0</v>
      </c>
      <c r="EU336" s="31">
        <f t="shared" si="122"/>
        <v>0</v>
      </c>
      <c r="EV336" s="113">
        <f t="shared" si="123"/>
        <v>0</v>
      </c>
      <c r="EW336" s="31">
        <f t="shared" si="128"/>
        <v>2</v>
      </c>
      <c r="EX336" s="58">
        <f t="shared" si="124"/>
        <v>0.1</v>
      </c>
      <c r="EY336" s="58">
        <f t="shared" si="125"/>
        <v>0.2857142857142857</v>
      </c>
      <c r="EZ336" s="58">
        <f t="shared" si="126"/>
        <v>0.17647058823529413</v>
      </c>
      <c r="FX336" s="20"/>
      <c r="FY336" s="20"/>
      <c r="FZ336" s="20"/>
    </row>
    <row r="337" spans="128:182" x14ac:dyDescent="0.3">
      <c r="DX337" s="18"/>
      <c r="DZ337" s="173" t="s">
        <v>426</v>
      </c>
      <c r="EA337" s="174" t="s">
        <v>427</v>
      </c>
      <c r="EB337" s="31">
        <f t="shared" si="120"/>
        <v>0</v>
      </c>
      <c r="EC337" s="112">
        <f t="shared" si="120"/>
        <v>0</v>
      </c>
      <c r="ED337" s="31">
        <f t="shared" si="120"/>
        <v>0</v>
      </c>
      <c r="EE337" s="31">
        <f t="shared" si="120"/>
        <v>0</v>
      </c>
      <c r="EF337" s="31">
        <f t="shared" si="120"/>
        <v>0</v>
      </c>
      <c r="EG337" s="31">
        <f t="shared" si="120"/>
        <v>0</v>
      </c>
      <c r="EH337" s="31">
        <f t="shared" si="120"/>
        <v>0</v>
      </c>
      <c r="EI337" s="31">
        <f t="shared" si="120"/>
        <v>0</v>
      </c>
      <c r="EJ337" s="31">
        <f t="shared" si="120"/>
        <v>0</v>
      </c>
      <c r="EK337" s="113">
        <f t="shared" si="121"/>
        <v>0</v>
      </c>
      <c r="EL337" s="31">
        <f t="shared" si="127"/>
        <v>0</v>
      </c>
      <c r="EM337" s="31">
        <f t="shared" si="122"/>
        <v>0</v>
      </c>
      <c r="EN337" s="98">
        <f t="shared" si="122"/>
        <v>0</v>
      </c>
      <c r="EO337" s="98">
        <f t="shared" si="122"/>
        <v>0</v>
      </c>
      <c r="EP337" s="98">
        <f t="shared" si="122"/>
        <v>0</v>
      </c>
      <c r="EQ337" s="31">
        <f t="shared" si="122"/>
        <v>0</v>
      </c>
      <c r="ER337" s="31">
        <f t="shared" si="122"/>
        <v>0</v>
      </c>
      <c r="ES337" s="31">
        <f t="shared" si="122"/>
        <v>0</v>
      </c>
      <c r="ET337" s="31">
        <f t="shared" si="122"/>
        <v>0</v>
      </c>
      <c r="EU337" s="31">
        <f t="shared" si="122"/>
        <v>0</v>
      </c>
      <c r="EV337" s="113">
        <f t="shared" si="123"/>
        <v>0</v>
      </c>
      <c r="EW337" s="31">
        <f t="shared" si="128"/>
        <v>0</v>
      </c>
      <c r="EX337" s="58">
        <f t="shared" si="124"/>
        <v>0</v>
      </c>
      <c r="EY337" s="58">
        <f t="shared" si="125"/>
        <v>0</v>
      </c>
      <c r="EZ337" s="58">
        <f t="shared" si="126"/>
        <v>0</v>
      </c>
      <c r="FX337" s="20"/>
      <c r="FY337" s="20"/>
      <c r="FZ337" s="20"/>
    </row>
    <row r="338" spans="128:182" x14ac:dyDescent="0.3">
      <c r="DX338" s="18"/>
      <c r="DZ338" s="173" t="s">
        <v>428</v>
      </c>
      <c r="EA338" s="174" t="s">
        <v>429</v>
      </c>
      <c r="EB338" s="31">
        <f t="shared" si="120"/>
        <v>0</v>
      </c>
      <c r="EC338" s="112">
        <f t="shared" si="120"/>
        <v>0</v>
      </c>
      <c r="ED338" s="31">
        <f t="shared" si="120"/>
        <v>0</v>
      </c>
      <c r="EE338" s="31">
        <f t="shared" si="120"/>
        <v>0</v>
      </c>
      <c r="EF338" s="31">
        <f t="shared" si="120"/>
        <v>0</v>
      </c>
      <c r="EG338" s="31">
        <f t="shared" si="120"/>
        <v>0</v>
      </c>
      <c r="EH338" s="31">
        <f t="shared" si="120"/>
        <v>0</v>
      </c>
      <c r="EI338" s="31">
        <f t="shared" si="120"/>
        <v>0</v>
      </c>
      <c r="EJ338" s="31">
        <f t="shared" si="120"/>
        <v>0</v>
      </c>
      <c r="EK338" s="113">
        <f t="shared" si="121"/>
        <v>0</v>
      </c>
      <c r="EL338" s="31">
        <f t="shared" si="127"/>
        <v>0</v>
      </c>
      <c r="EM338" s="31">
        <f t="shared" si="122"/>
        <v>0</v>
      </c>
      <c r="EN338" s="98">
        <f t="shared" si="122"/>
        <v>0</v>
      </c>
      <c r="EO338" s="98">
        <f t="shared" si="122"/>
        <v>0</v>
      </c>
      <c r="EP338" s="98">
        <f t="shared" si="122"/>
        <v>0</v>
      </c>
      <c r="EQ338" s="31">
        <f t="shared" si="122"/>
        <v>0</v>
      </c>
      <c r="ER338" s="31">
        <f t="shared" si="122"/>
        <v>0</v>
      </c>
      <c r="ES338" s="31">
        <f t="shared" si="122"/>
        <v>0</v>
      </c>
      <c r="ET338" s="31">
        <f t="shared" si="122"/>
        <v>0</v>
      </c>
      <c r="EU338" s="31">
        <f t="shared" si="122"/>
        <v>0</v>
      </c>
      <c r="EV338" s="113">
        <f t="shared" si="123"/>
        <v>0</v>
      </c>
      <c r="EW338" s="31">
        <f t="shared" si="128"/>
        <v>0</v>
      </c>
      <c r="EX338" s="58">
        <f t="shared" si="124"/>
        <v>0</v>
      </c>
      <c r="EY338" s="58">
        <f t="shared" si="125"/>
        <v>0</v>
      </c>
      <c r="EZ338" s="58">
        <f t="shared" si="126"/>
        <v>0</v>
      </c>
      <c r="FX338" s="20"/>
      <c r="FY338" s="20"/>
      <c r="FZ338" s="20"/>
    </row>
    <row r="339" spans="128:182" x14ac:dyDescent="0.3">
      <c r="DX339" s="18"/>
      <c r="DZ339" s="173" t="s">
        <v>430</v>
      </c>
      <c r="EA339" s="174" t="s">
        <v>431</v>
      </c>
      <c r="EB339" s="31">
        <f t="shared" si="120"/>
        <v>0</v>
      </c>
      <c r="EC339" s="112">
        <f t="shared" si="120"/>
        <v>0</v>
      </c>
      <c r="ED339" s="31">
        <f t="shared" si="120"/>
        <v>0</v>
      </c>
      <c r="EE339" s="31">
        <f t="shared" si="120"/>
        <v>0</v>
      </c>
      <c r="EF339" s="31">
        <f t="shared" si="120"/>
        <v>0</v>
      </c>
      <c r="EG339" s="31">
        <f t="shared" si="120"/>
        <v>0</v>
      </c>
      <c r="EH339" s="31">
        <f t="shared" si="120"/>
        <v>0</v>
      </c>
      <c r="EI339" s="31">
        <f t="shared" si="120"/>
        <v>0</v>
      </c>
      <c r="EJ339" s="31">
        <f t="shared" si="120"/>
        <v>0</v>
      </c>
      <c r="EK339" s="113">
        <f t="shared" si="121"/>
        <v>0</v>
      </c>
      <c r="EL339" s="31">
        <f t="shared" si="127"/>
        <v>0</v>
      </c>
      <c r="EM339" s="31">
        <f t="shared" si="122"/>
        <v>0</v>
      </c>
      <c r="EN339" s="98">
        <f t="shared" si="122"/>
        <v>0</v>
      </c>
      <c r="EO339" s="98">
        <f t="shared" si="122"/>
        <v>0</v>
      </c>
      <c r="EP339" s="98">
        <f t="shared" si="122"/>
        <v>0</v>
      </c>
      <c r="EQ339" s="31">
        <f t="shared" si="122"/>
        <v>0</v>
      </c>
      <c r="ER339" s="31">
        <f t="shared" si="122"/>
        <v>0</v>
      </c>
      <c r="ES339" s="31">
        <f t="shared" si="122"/>
        <v>0</v>
      </c>
      <c r="ET339" s="31">
        <f t="shared" si="122"/>
        <v>0</v>
      </c>
      <c r="EU339" s="31">
        <f t="shared" si="122"/>
        <v>0</v>
      </c>
      <c r="EV339" s="113">
        <f t="shared" si="123"/>
        <v>0</v>
      </c>
      <c r="EW339" s="31">
        <f t="shared" si="128"/>
        <v>0</v>
      </c>
      <c r="EX339" s="58">
        <f t="shared" si="124"/>
        <v>0</v>
      </c>
      <c r="EY339" s="58">
        <f t="shared" si="125"/>
        <v>0</v>
      </c>
      <c r="EZ339" s="58">
        <f t="shared" si="126"/>
        <v>0</v>
      </c>
      <c r="FX339" s="20"/>
      <c r="FY339" s="20"/>
      <c r="FZ339" s="20"/>
    </row>
    <row r="340" spans="128:182" x14ac:dyDescent="0.3">
      <c r="DX340" s="18"/>
      <c r="DZ340" s="173" t="s">
        <v>432</v>
      </c>
      <c r="EA340" s="174" t="s">
        <v>433</v>
      </c>
      <c r="EB340" s="31">
        <f t="shared" si="120"/>
        <v>0</v>
      </c>
      <c r="EC340" s="112">
        <f t="shared" si="120"/>
        <v>0</v>
      </c>
      <c r="ED340" s="31">
        <f t="shared" si="120"/>
        <v>0</v>
      </c>
      <c r="EE340" s="31">
        <f t="shared" si="120"/>
        <v>0</v>
      </c>
      <c r="EF340" s="31">
        <f t="shared" si="120"/>
        <v>0</v>
      </c>
      <c r="EG340" s="31">
        <f t="shared" si="120"/>
        <v>0</v>
      </c>
      <c r="EH340" s="31">
        <f t="shared" si="120"/>
        <v>0</v>
      </c>
      <c r="EI340" s="31">
        <f t="shared" si="120"/>
        <v>0</v>
      </c>
      <c r="EJ340" s="31">
        <f t="shared" si="120"/>
        <v>0</v>
      </c>
      <c r="EK340" s="113">
        <f t="shared" si="121"/>
        <v>0</v>
      </c>
      <c r="EL340" s="31">
        <f t="shared" si="127"/>
        <v>0</v>
      </c>
      <c r="EM340" s="31">
        <f t="shared" si="122"/>
        <v>0</v>
      </c>
      <c r="EN340" s="98">
        <f t="shared" si="122"/>
        <v>0</v>
      </c>
      <c r="EO340" s="98">
        <f t="shared" si="122"/>
        <v>0</v>
      </c>
      <c r="EP340" s="98">
        <f t="shared" si="122"/>
        <v>0</v>
      </c>
      <c r="EQ340" s="31">
        <f t="shared" si="122"/>
        <v>0</v>
      </c>
      <c r="ER340" s="31">
        <f t="shared" si="122"/>
        <v>0</v>
      </c>
      <c r="ES340" s="31">
        <f t="shared" si="122"/>
        <v>0</v>
      </c>
      <c r="ET340" s="31">
        <f t="shared" si="122"/>
        <v>0</v>
      </c>
      <c r="EU340" s="31">
        <f t="shared" si="122"/>
        <v>0</v>
      </c>
      <c r="EV340" s="113">
        <f t="shared" si="123"/>
        <v>0</v>
      </c>
      <c r="EW340" s="31">
        <f t="shared" si="128"/>
        <v>0</v>
      </c>
      <c r="EX340" s="58">
        <f t="shared" si="124"/>
        <v>0</v>
      </c>
      <c r="EY340" s="58">
        <f t="shared" si="125"/>
        <v>0</v>
      </c>
      <c r="EZ340" s="58">
        <f t="shared" si="126"/>
        <v>0</v>
      </c>
      <c r="FX340" s="20"/>
      <c r="FY340" s="20"/>
      <c r="FZ340" s="20"/>
    </row>
    <row r="341" spans="128:182" x14ac:dyDescent="0.3">
      <c r="DX341" s="18"/>
      <c r="DZ341" s="173" t="s">
        <v>434</v>
      </c>
      <c r="EA341" s="174" t="s">
        <v>435</v>
      </c>
      <c r="EB341" s="31">
        <f t="shared" si="120"/>
        <v>0</v>
      </c>
      <c r="EC341" s="112">
        <f t="shared" si="120"/>
        <v>0</v>
      </c>
      <c r="ED341" s="31">
        <f t="shared" si="120"/>
        <v>0</v>
      </c>
      <c r="EE341" s="31">
        <f t="shared" si="120"/>
        <v>0</v>
      </c>
      <c r="EF341" s="31">
        <f t="shared" si="120"/>
        <v>0</v>
      </c>
      <c r="EG341" s="31">
        <f t="shared" si="120"/>
        <v>0</v>
      </c>
      <c r="EH341" s="31">
        <f t="shared" si="120"/>
        <v>0</v>
      </c>
      <c r="EI341" s="31">
        <f t="shared" si="120"/>
        <v>0</v>
      </c>
      <c r="EJ341" s="31">
        <f t="shared" si="120"/>
        <v>0</v>
      </c>
      <c r="EK341" s="113">
        <f t="shared" si="121"/>
        <v>0</v>
      </c>
      <c r="EL341" s="31">
        <f t="shared" si="127"/>
        <v>0</v>
      </c>
      <c r="EM341" s="31">
        <f t="shared" si="122"/>
        <v>0</v>
      </c>
      <c r="EN341" s="98">
        <f t="shared" si="122"/>
        <v>0</v>
      </c>
      <c r="EO341" s="98">
        <f t="shared" si="122"/>
        <v>0</v>
      </c>
      <c r="EP341" s="98">
        <f t="shared" si="122"/>
        <v>0</v>
      </c>
      <c r="EQ341" s="31">
        <f t="shared" si="122"/>
        <v>0</v>
      </c>
      <c r="ER341" s="31">
        <f t="shared" si="122"/>
        <v>0</v>
      </c>
      <c r="ES341" s="31">
        <f t="shared" si="122"/>
        <v>0</v>
      </c>
      <c r="ET341" s="31">
        <f t="shared" si="122"/>
        <v>0</v>
      </c>
      <c r="EU341" s="31">
        <f t="shared" si="122"/>
        <v>0</v>
      </c>
      <c r="EV341" s="113">
        <f t="shared" si="123"/>
        <v>0</v>
      </c>
      <c r="EW341" s="31">
        <f t="shared" si="128"/>
        <v>0</v>
      </c>
      <c r="EX341" s="58">
        <f t="shared" si="124"/>
        <v>0</v>
      </c>
      <c r="EY341" s="58">
        <f t="shared" si="125"/>
        <v>0</v>
      </c>
      <c r="EZ341" s="58">
        <f t="shared" si="126"/>
        <v>0</v>
      </c>
      <c r="FX341" s="20"/>
      <c r="FY341" s="20"/>
      <c r="FZ341" s="20"/>
    </row>
    <row r="342" spans="128:182" x14ac:dyDescent="0.3">
      <c r="DX342" s="18"/>
      <c r="DZ342" s="173" t="s">
        <v>436</v>
      </c>
      <c r="EA342" s="174" t="s">
        <v>437</v>
      </c>
      <c r="EB342" s="31">
        <f t="shared" si="120"/>
        <v>0</v>
      </c>
      <c r="EC342" s="112">
        <f t="shared" si="120"/>
        <v>0</v>
      </c>
      <c r="ED342" s="31">
        <f t="shared" si="120"/>
        <v>0</v>
      </c>
      <c r="EE342" s="31">
        <f t="shared" si="120"/>
        <v>0</v>
      </c>
      <c r="EF342" s="31">
        <f t="shared" si="120"/>
        <v>0</v>
      </c>
      <c r="EG342" s="31">
        <f t="shared" si="120"/>
        <v>0</v>
      </c>
      <c r="EH342" s="31">
        <f t="shared" si="120"/>
        <v>0</v>
      </c>
      <c r="EI342" s="31">
        <f t="shared" si="120"/>
        <v>0</v>
      </c>
      <c r="EJ342" s="31">
        <f t="shared" si="120"/>
        <v>0</v>
      </c>
      <c r="EK342" s="113">
        <f t="shared" si="121"/>
        <v>0</v>
      </c>
      <c r="EL342" s="31">
        <f t="shared" si="127"/>
        <v>0</v>
      </c>
      <c r="EM342" s="31">
        <f t="shared" si="122"/>
        <v>0</v>
      </c>
      <c r="EN342" s="98">
        <f t="shared" si="122"/>
        <v>0</v>
      </c>
      <c r="EO342" s="98">
        <f t="shared" si="122"/>
        <v>0</v>
      </c>
      <c r="EP342" s="98">
        <f t="shared" si="122"/>
        <v>0</v>
      </c>
      <c r="EQ342" s="31">
        <f t="shared" si="122"/>
        <v>0</v>
      </c>
      <c r="ER342" s="31">
        <f t="shared" si="122"/>
        <v>0</v>
      </c>
      <c r="ES342" s="31">
        <f t="shared" si="122"/>
        <v>0</v>
      </c>
      <c r="ET342" s="31">
        <f t="shared" si="122"/>
        <v>0</v>
      </c>
      <c r="EU342" s="31">
        <f t="shared" si="122"/>
        <v>0</v>
      </c>
      <c r="EV342" s="113">
        <f t="shared" si="123"/>
        <v>0</v>
      </c>
      <c r="EW342" s="31">
        <f t="shared" si="128"/>
        <v>0</v>
      </c>
      <c r="EX342" s="58">
        <f t="shared" si="124"/>
        <v>0</v>
      </c>
      <c r="EY342" s="58">
        <f t="shared" si="125"/>
        <v>0</v>
      </c>
      <c r="EZ342" s="58">
        <f t="shared" si="126"/>
        <v>0</v>
      </c>
      <c r="FX342" s="20"/>
      <c r="FY342" s="20"/>
      <c r="FZ342" s="20"/>
    </row>
    <row r="343" spans="128:182" x14ac:dyDescent="0.3">
      <c r="DX343" s="18"/>
      <c r="DZ343" s="173" t="s">
        <v>438</v>
      </c>
      <c r="EA343" s="174" t="s">
        <v>439</v>
      </c>
      <c r="EB343" s="31">
        <f t="shared" si="120"/>
        <v>0</v>
      </c>
      <c r="EC343" s="112">
        <f t="shared" si="120"/>
        <v>0</v>
      </c>
      <c r="ED343" s="31">
        <f t="shared" si="120"/>
        <v>0</v>
      </c>
      <c r="EE343" s="31">
        <f t="shared" si="120"/>
        <v>0</v>
      </c>
      <c r="EF343" s="31">
        <f t="shared" si="120"/>
        <v>0</v>
      </c>
      <c r="EG343" s="31">
        <f t="shared" si="120"/>
        <v>0</v>
      </c>
      <c r="EH343" s="31">
        <f t="shared" si="120"/>
        <v>0</v>
      </c>
      <c r="EI343" s="31">
        <f t="shared" si="120"/>
        <v>0</v>
      </c>
      <c r="EJ343" s="31">
        <f t="shared" si="120"/>
        <v>0</v>
      </c>
      <c r="EK343" s="113">
        <f t="shared" si="121"/>
        <v>0</v>
      </c>
      <c r="EL343" s="31">
        <f t="shared" si="127"/>
        <v>0</v>
      </c>
      <c r="EM343" s="31">
        <f t="shared" si="122"/>
        <v>0</v>
      </c>
      <c r="EN343" s="98">
        <f t="shared" si="122"/>
        <v>0</v>
      </c>
      <c r="EO343" s="98">
        <f t="shared" si="122"/>
        <v>0</v>
      </c>
      <c r="EP343" s="98">
        <f t="shared" si="122"/>
        <v>0</v>
      </c>
      <c r="EQ343" s="31">
        <f t="shared" si="122"/>
        <v>0</v>
      </c>
      <c r="ER343" s="31">
        <f t="shared" si="122"/>
        <v>0</v>
      </c>
      <c r="ES343" s="31">
        <f t="shared" si="122"/>
        <v>0</v>
      </c>
      <c r="ET343" s="31">
        <f t="shared" si="122"/>
        <v>0</v>
      </c>
      <c r="EU343" s="31">
        <f t="shared" si="122"/>
        <v>0</v>
      </c>
      <c r="EV343" s="113">
        <f t="shared" si="123"/>
        <v>0</v>
      </c>
      <c r="EW343" s="31">
        <f t="shared" si="128"/>
        <v>0</v>
      </c>
      <c r="EX343" s="58">
        <f t="shared" si="124"/>
        <v>0</v>
      </c>
      <c r="EY343" s="58">
        <f t="shared" si="125"/>
        <v>0</v>
      </c>
      <c r="EZ343" s="58">
        <f t="shared" si="126"/>
        <v>0</v>
      </c>
      <c r="FX343" s="20"/>
      <c r="FY343" s="20"/>
      <c r="FZ343" s="20"/>
    </row>
    <row r="344" spans="128:182" x14ac:dyDescent="0.3">
      <c r="DX344" s="18"/>
      <c r="DZ344" s="173" t="s">
        <v>26</v>
      </c>
      <c r="EA344" s="174" t="s">
        <v>440</v>
      </c>
      <c r="EB344" s="31">
        <f t="shared" si="120"/>
        <v>0</v>
      </c>
      <c r="EC344" s="112">
        <f t="shared" si="120"/>
        <v>0</v>
      </c>
      <c r="ED344" s="31">
        <f t="shared" si="120"/>
        <v>0</v>
      </c>
      <c r="EE344" s="31">
        <f t="shared" si="120"/>
        <v>0</v>
      </c>
      <c r="EF344" s="31">
        <f t="shared" si="120"/>
        <v>0</v>
      </c>
      <c r="EG344" s="31">
        <f t="shared" si="120"/>
        <v>0</v>
      </c>
      <c r="EH344" s="31">
        <f t="shared" si="120"/>
        <v>0</v>
      </c>
      <c r="EI344" s="31">
        <f t="shared" si="120"/>
        <v>0</v>
      </c>
      <c r="EJ344" s="31">
        <f t="shared" si="120"/>
        <v>0</v>
      </c>
      <c r="EK344" s="113">
        <f t="shared" si="121"/>
        <v>0</v>
      </c>
      <c r="EL344" s="31">
        <f t="shared" si="127"/>
        <v>0</v>
      </c>
      <c r="EM344" s="31">
        <f t="shared" si="122"/>
        <v>0</v>
      </c>
      <c r="EN344" s="98">
        <f t="shared" si="122"/>
        <v>0</v>
      </c>
      <c r="EO344" s="98">
        <f t="shared" si="122"/>
        <v>0</v>
      </c>
      <c r="EP344" s="98">
        <f t="shared" si="122"/>
        <v>0</v>
      </c>
      <c r="EQ344" s="31">
        <f t="shared" si="122"/>
        <v>0</v>
      </c>
      <c r="ER344" s="31">
        <f t="shared" si="122"/>
        <v>0</v>
      </c>
      <c r="ES344" s="31">
        <f t="shared" si="122"/>
        <v>0</v>
      </c>
      <c r="ET344" s="31">
        <f t="shared" si="122"/>
        <v>0</v>
      </c>
      <c r="EU344" s="31">
        <f t="shared" si="122"/>
        <v>0</v>
      </c>
      <c r="EV344" s="113">
        <f t="shared" si="123"/>
        <v>0</v>
      </c>
      <c r="EW344" s="31">
        <f t="shared" si="128"/>
        <v>0</v>
      </c>
      <c r="EX344" s="58">
        <f t="shared" si="124"/>
        <v>0</v>
      </c>
      <c r="EY344" s="58">
        <f t="shared" si="125"/>
        <v>0</v>
      </c>
      <c r="EZ344" s="58">
        <f t="shared" si="126"/>
        <v>0</v>
      </c>
      <c r="FX344" s="20"/>
      <c r="FY344" s="20"/>
      <c r="FZ344" s="20"/>
    </row>
    <row r="345" spans="128:182" x14ac:dyDescent="0.3">
      <c r="DX345" s="18"/>
      <c r="DZ345" s="173" t="s">
        <v>27</v>
      </c>
      <c r="EA345" s="174" t="s">
        <v>441</v>
      </c>
      <c r="EB345" s="31">
        <f t="shared" si="120"/>
        <v>0</v>
      </c>
      <c r="EC345" s="112">
        <f t="shared" si="120"/>
        <v>0</v>
      </c>
      <c r="ED345" s="31">
        <f t="shared" si="120"/>
        <v>0</v>
      </c>
      <c r="EE345" s="31">
        <f t="shared" si="120"/>
        <v>0</v>
      </c>
      <c r="EF345" s="31">
        <f t="shared" si="120"/>
        <v>0</v>
      </c>
      <c r="EG345" s="31">
        <f t="shared" si="120"/>
        <v>0</v>
      </c>
      <c r="EH345" s="31">
        <f t="shared" si="120"/>
        <v>0</v>
      </c>
      <c r="EI345" s="31">
        <f t="shared" si="120"/>
        <v>0</v>
      </c>
      <c r="EJ345" s="31">
        <f t="shared" si="120"/>
        <v>0</v>
      </c>
      <c r="EK345" s="113">
        <f t="shared" si="121"/>
        <v>0</v>
      </c>
      <c r="EL345" s="31">
        <f t="shared" si="127"/>
        <v>0</v>
      </c>
      <c r="EM345" s="31">
        <f t="shared" si="122"/>
        <v>0</v>
      </c>
      <c r="EN345" s="98">
        <f t="shared" si="122"/>
        <v>0</v>
      </c>
      <c r="EO345" s="98">
        <f t="shared" si="122"/>
        <v>0</v>
      </c>
      <c r="EP345" s="98">
        <f t="shared" si="122"/>
        <v>0</v>
      </c>
      <c r="EQ345" s="31">
        <f t="shared" si="122"/>
        <v>0</v>
      </c>
      <c r="ER345" s="31">
        <f t="shared" si="122"/>
        <v>0</v>
      </c>
      <c r="ES345" s="31">
        <f t="shared" si="122"/>
        <v>0</v>
      </c>
      <c r="ET345" s="31">
        <f t="shared" si="122"/>
        <v>0</v>
      </c>
      <c r="EU345" s="31">
        <f t="shared" si="122"/>
        <v>0</v>
      </c>
      <c r="EV345" s="113">
        <f t="shared" si="123"/>
        <v>0</v>
      </c>
      <c r="EW345" s="31">
        <f t="shared" si="128"/>
        <v>0</v>
      </c>
      <c r="EX345" s="58">
        <f t="shared" si="124"/>
        <v>0</v>
      </c>
      <c r="EY345" s="58">
        <f t="shared" si="125"/>
        <v>0</v>
      </c>
      <c r="EZ345" s="58">
        <f t="shared" si="126"/>
        <v>0</v>
      </c>
      <c r="FX345" s="20"/>
      <c r="FY345" s="20"/>
      <c r="FZ345" s="20"/>
    </row>
    <row r="346" spans="128:182" x14ac:dyDescent="0.3">
      <c r="DX346" s="18"/>
      <c r="DZ346" s="173" t="s">
        <v>28</v>
      </c>
      <c r="EA346" s="174" t="s">
        <v>442</v>
      </c>
      <c r="EB346" s="31">
        <f t="shared" si="120"/>
        <v>0</v>
      </c>
      <c r="EC346" s="112">
        <f t="shared" si="120"/>
        <v>0</v>
      </c>
      <c r="ED346" s="31">
        <f t="shared" si="120"/>
        <v>0</v>
      </c>
      <c r="EE346" s="31">
        <f t="shared" si="120"/>
        <v>0</v>
      </c>
      <c r="EF346" s="31">
        <f t="shared" si="120"/>
        <v>0</v>
      </c>
      <c r="EG346" s="31">
        <f t="shared" si="120"/>
        <v>0</v>
      </c>
      <c r="EH346" s="31">
        <f t="shared" si="120"/>
        <v>0</v>
      </c>
      <c r="EI346" s="31">
        <f t="shared" si="120"/>
        <v>0</v>
      </c>
      <c r="EJ346" s="31">
        <f t="shared" si="120"/>
        <v>0</v>
      </c>
      <c r="EK346" s="113">
        <f t="shared" si="121"/>
        <v>0</v>
      </c>
      <c r="EL346" s="31">
        <f t="shared" si="127"/>
        <v>0</v>
      </c>
      <c r="EM346" s="31">
        <f t="shared" si="122"/>
        <v>0</v>
      </c>
      <c r="EN346" s="98">
        <f t="shared" si="122"/>
        <v>0</v>
      </c>
      <c r="EO346" s="98">
        <f t="shared" si="122"/>
        <v>0</v>
      </c>
      <c r="EP346" s="98">
        <f t="shared" si="122"/>
        <v>0</v>
      </c>
      <c r="EQ346" s="31">
        <f t="shared" si="122"/>
        <v>0</v>
      </c>
      <c r="ER346" s="31">
        <f t="shared" si="122"/>
        <v>0</v>
      </c>
      <c r="ES346" s="31">
        <f t="shared" si="122"/>
        <v>0</v>
      </c>
      <c r="ET346" s="31">
        <f t="shared" si="122"/>
        <v>0</v>
      </c>
      <c r="EU346" s="31">
        <f t="shared" si="122"/>
        <v>0</v>
      </c>
      <c r="EV346" s="113">
        <f t="shared" si="123"/>
        <v>0</v>
      </c>
      <c r="EW346" s="31">
        <f t="shared" si="128"/>
        <v>0</v>
      </c>
      <c r="EX346" s="58">
        <f t="shared" si="124"/>
        <v>0</v>
      </c>
      <c r="EY346" s="58">
        <f t="shared" si="125"/>
        <v>0</v>
      </c>
      <c r="EZ346" s="58">
        <f t="shared" si="126"/>
        <v>0</v>
      </c>
      <c r="FX346" s="20"/>
      <c r="FY346" s="20"/>
      <c r="FZ346" s="20"/>
    </row>
    <row r="347" spans="128:182" x14ac:dyDescent="0.3">
      <c r="DX347" s="18"/>
      <c r="DZ347" s="173" t="s">
        <v>443</v>
      </c>
      <c r="EA347" s="174" t="s">
        <v>412</v>
      </c>
      <c r="EB347" s="31">
        <f t="shared" si="120"/>
        <v>0</v>
      </c>
      <c r="EC347" s="112">
        <f t="shared" si="120"/>
        <v>0</v>
      </c>
      <c r="ED347" s="31">
        <f t="shared" si="120"/>
        <v>0</v>
      </c>
      <c r="EE347" s="31">
        <f t="shared" si="120"/>
        <v>0</v>
      </c>
      <c r="EF347" s="31">
        <f t="shared" si="120"/>
        <v>0</v>
      </c>
      <c r="EG347" s="31">
        <f t="shared" si="120"/>
        <v>0</v>
      </c>
      <c r="EH347" s="31">
        <f t="shared" si="120"/>
        <v>0</v>
      </c>
      <c r="EI347" s="31">
        <f t="shared" si="120"/>
        <v>0</v>
      </c>
      <c r="EJ347" s="31">
        <f t="shared" si="120"/>
        <v>0</v>
      </c>
      <c r="EK347" s="113">
        <f t="shared" si="121"/>
        <v>0</v>
      </c>
      <c r="EL347" s="31">
        <f t="shared" si="127"/>
        <v>0</v>
      </c>
      <c r="EM347" s="31">
        <f t="shared" si="122"/>
        <v>0</v>
      </c>
      <c r="EN347" s="98">
        <f t="shared" si="122"/>
        <v>0</v>
      </c>
      <c r="EO347" s="98">
        <f t="shared" si="122"/>
        <v>0</v>
      </c>
      <c r="EP347" s="98">
        <f t="shared" si="122"/>
        <v>0</v>
      </c>
      <c r="EQ347" s="31">
        <f t="shared" si="122"/>
        <v>0</v>
      </c>
      <c r="ER347" s="31">
        <f t="shared" si="122"/>
        <v>0</v>
      </c>
      <c r="ES347" s="31">
        <f t="shared" si="122"/>
        <v>0</v>
      </c>
      <c r="ET347" s="31">
        <f t="shared" si="122"/>
        <v>0</v>
      </c>
      <c r="EU347" s="31">
        <f t="shared" si="122"/>
        <v>0</v>
      </c>
      <c r="EV347" s="113">
        <f t="shared" si="123"/>
        <v>0</v>
      </c>
      <c r="EW347" s="31">
        <f t="shared" si="128"/>
        <v>0</v>
      </c>
      <c r="EX347" s="58">
        <f t="shared" si="124"/>
        <v>0</v>
      </c>
      <c r="EY347" s="58">
        <f t="shared" si="125"/>
        <v>0</v>
      </c>
      <c r="EZ347" s="58">
        <f t="shared" si="126"/>
        <v>0</v>
      </c>
      <c r="FX347" s="20"/>
      <c r="FY347" s="20"/>
      <c r="FZ347" s="20"/>
    </row>
    <row r="348" spans="128:182" x14ac:dyDescent="0.3">
      <c r="DX348" s="18"/>
      <c r="DZ348" s="173" t="s">
        <v>300</v>
      </c>
      <c r="EA348" s="174" t="s">
        <v>444</v>
      </c>
      <c r="EB348" s="31">
        <f t="shared" si="120"/>
        <v>0</v>
      </c>
      <c r="EC348" s="112">
        <f t="shared" si="120"/>
        <v>0</v>
      </c>
      <c r="ED348" s="31">
        <f t="shared" si="120"/>
        <v>0</v>
      </c>
      <c r="EE348" s="31">
        <f t="shared" si="120"/>
        <v>0</v>
      </c>
      <c r="EF348" s="31">
        <f t="shared" si="120"/>
        <v>0</v>
      </c>
      <c r="EG348" s="31">
        <f t="shared" si="120"/>
        <v>0</v>
      </c>
      <c r="EH348" s="31">
        <f t="shared" si="120"/>
        <v>0</v>
      </c>
      <c r="EI348" s="31">
        <f t="shared" si="120"/>
        <v>0</v>
      </c>
      <c r="EJ348" s="31">
        <f t="shared" si="120"/>
        <v>0</v>
      </c>
      <c r="EK348" s="113">
        <f t="shared" si="121"/>
        <v>0</v>
      </c>
      <c r="EL348" s="31">
        <f t="shared" si="127"/>
        <v>0</v>
      </c>
      <c r="EM348" s="31">
        <f t="shared" si="122"/>
        <v>0</v>
      </c>
      <c r="EN348" s="98">
        <f t="shared" si="122"/>
        <v>0</v>
      </c>
      <c r="EO348" s="98">
        <f t="shared" si="122"/>
        <v>0</v>
      </c>
      <c r="EP348" s="98">
        <f t="shared" si="122"/>
        <v>0</v>
      </c>
      <c r="EQ348" s="31">
        <f t="shared" si="122"/>
        <v>0</v>
      </c>
      <c r="ER348" s="31">
        <f t="shared" si="122"/>
        <v>0</v>
      </c>
      <c r="ES348" s="31">
        <f t="shared" si="122"/>
        <v>0</v>
      </c>
      <c r="ET348" s="31">
        <f t="shared" si="122"/>
        <v>0</v>
      </c>
      <c r="EU348" s="31">
        <f t="shared" si="122"/>
        <v>0</v>
      </c>
      <c r="EV348" s="113">
        <f t="shared" si="123"/>
        <v>0</v>
      </c>
      <c r="EW348" s="31">
        <f t="shared" si="128"/>
        <v>0</v>
      </c>
      <c r="EX348" s="58">
        <f t="shared" si="124"/>
        <v>0</v>
      </c>
      <c r="EY348" s="58">
        <f t="shared" si="125"/>
        <v>0</v>
      </c>
      <c r="EZ348" s="58">
        <f t="shared" si="126"/>
        <v>0</v>
      </c>
      <c r="FX348" s="20"/>
      <c r="FY348" s="20"/>
      <c r="FZ348" s="20"/>
    </row>
    <row r="349" spans="128:182" x14ac:dyDescent="0.3">
      <c r="DX349" s="18"/>
      <c r="DZ349" s="173" t="s">
        <v>445</v>
      </c>
      <c r="EA349" s="174" t="s">
        <v>446</v>
      </c>
      <c r="EB349" s="31">
        <f t="shared" si="120"/>
        <v>0</v>
      </c>
      <c r="EC349" s="112">
        <f t="shared" si="120"/>
        <v>0</v>
      </c>
      <c r="ED349" s="31">
        <f t="shared" si="120"/>
        <v>0</v>
      </c>
      <c r="EE349" s="31">
        <f t="shared" si="120"/>
        <v>0</v>
      </c>
      <c r="EF349" s="31">
        <f t="shared" si="120"/>
        <v>0</v>
      </c>
      <c r="EG349" s="31">
        <f t="shared" si="120"/>
        <v>0</v>
      </c>
      <c r="EH349" s="31">
        <f t="shared" si="120"/>
        <v>0</v>
      </c>
      <c r="EI349" s="31">
        <f t="shared" si="120"/>
        <v>0</v>
      </c>
      <c r="EJ349" s="31">
        <f t="shared" si="120"/>
        <v>0</v>
      </c>
      <c r="EK349" s="113">
        <f t="shared" si="121"/>
        <v>0</v>
      </c>
      <c r="EL349" s="31">
        <f t="shared" si="127"/>
        <v>0</v>
      </c>
      <c r="EM349" s="31">
        <f t="shared" si="122"/>
        <v>0</v>
      </c>
      <c r="EN349" s="98">
        <f t="shared" si="122"/>
        <v>0</v>
      </c>
      <c r="EO349" s="98">
        <f t="shared" si="122"/>
        <v>0</v>
      </c>
      <c r="EP349" s="98">
        <f t="shared" si="122"/>
        <v>0</v>
      </c>
      <c r="EQ349" s="31">
        <f t="shared" si="122"/>
        <v>0</v>
      </c>
      <c r="ER349" s="31">
        <f t="shared" si="122"/>
        <v>0</v>
      </c>
      <c r="ES349" s="31">
        <f t="shared" si="122"/>
        <v>0</v>
      </c>
      <c r="ET349" s="31">
        <f t="shared" si="122"/>
        <v>0</v>
      </c>
      <c r="EU349" s="31">
        <f t="shared" si="122"/>
        <v>0</v>
      </c>
      <c r="EV349" s="113">
        <f t="shared" si="123"/>
        <v>0</v>
      </c>
      <c r="EW349" s="31">
        <f t="shared" si="128"/>
        <v>0</v>
      </c>
      <c r="EX349" s="58">
        <f t="shared" si="124"/>
        <v>0</v>
      </c>
      <c r="EY349" s="58">
        <f t="shared" si="125"/>
        <v>0</v>
      </c>
      <c r="EZ349" s="58">
        <f t="shared" si="126"/>
        <v>0</v>
      </c>
      <c r="FX349" s="20"/>
      <c r="FY349" s="20"/>
      <c r="FZ349" s="20"/>
    </row>
    <row r="350" spans="128:182" x14ac:dyDescent="0.3">
      <c r="DX350" s="18"/>
      <c r="DZ350" s="173" t="s">
        <v>25</v>
      </c>
      <c r="EA350" s="174" t="s">
        <v>447</v>
      </c>
      <c r="EB350" s="31">
        <f t="shared" si="120"/>
        <v>0</v>
      </c>
      <c r="EC350" s="112">
        <f t="shared" si="120"/>
        <v>0</v>
      </c>
      <c r="ED350" s="31">
        <f t="shared" si="120"/>
        <v>0</v>
      </c>
      <c r="EE350" s="31">
        <f t="shared" si="120"/>
        <v>0</v>
      </c>
      <c r="EF350" s="31">
        <f t="shared" si="120"/>
        <v>0</v>
      </c>
      <c r="EG350" s="31">
        <f t="shared" si="120"/>
        <v>0</v>
      </c>
      <c r="EH350" s="31">
        <f t="shared" si="120"/>
        <v>0</v>
      </c>
      <c r="EI350" s="31">
        <f t="shared" si="120"/>
        <v>0</v>
      </c>
      <c r="EJ350" s="31">
        <f t="shared" si="120"/>
        <v>0</v>
      </c>
      <c r="EK350" s="113">
        <f t="shared" si="121"/>
        <v>0</v>
      </c>
      <c r="EL350" s="31">
        <f t="shared" si="127"/>
        <v>0</v>
      </c>
      <c r="EM350" s="31">
        <f t="shared" si="122"/>
        <v>0</v>
      </c>
      <c r="EN350" s="98">
        <f t="shared" si="122"/>
        <v>0</v>
      </c>
      <c r="EO350" s="98">
        <f t="shared" si="122"/>
        <v>0</v>
      </c>
      <c r="EP350" s="98">
        <f t="shared" si="122"/>
        <v>0</v>
      </c>
      <c r="EQ350" s="31">
        <f t="shared" si="122"/>
        <v>0</v>
      </c>
      <c r="ER350" s="31">
        <f t="shared" si="122"/>
        <v>0</v>
      </c>
      <c r="ES350" s="31">
        <f t="shared" si="122"/>
        <v>0</v>
      </c>
      <c r="ET350" s="31">
        <f t="shared" si="122"/>
        <v>0</v>
      </c>
      <c r="EU350" s="31">
        <f t="shared" si="122"/>
        <v>0</v>
      </c>
      <c r="EV350" s="113">
        <f t="shared" si="123"/>
        <v>0</v>
      </c>
      <c r="EW350" s="31">
        <f t="shared" si="128"/>
        <v>0</v>
      </c>
      <c r="EX350" s="58">
        <f t="shared" si="124"/>
        <v>0</v>
      </c>
      <c r="EY350" s="58">
        <f t="shared" si="125"/>
        <v>0</v>
      </c>
      <c r="EZ350" s="58">
        <f t="shared" si="126"/>
        <v>0</v>
      </c>
      <c r="FX350" s="20"/>
      <c r="FY350" s="20"/>
      <c r="FZ350" s="20"/>
    </row>
    <row r="351" spans="128:182" x14ac:dyDescent="0.3">
      <c r="DX351" s="18"/>
      <c r="DZ351" s="173" t="s">
        <v>301</v>
      </c>
      <c r="EA351" s="174" t="s">
        <v>448</v>
      </c>
      <c r="EB351" s="31">
        <f t="shared" si="120"/>
        <v>1</v>
      </c>
      <c r="EC351" s="112">
        <f t="shared" si="120"/>
        <v>0</v>
      </c>
      <c r="ED351" s="31">
        <f t="shared" si="120"/>
        <v>0</v>
      </c>
      <c r="EE351" s="31">
        <f t="shared" si="120"/>
        <v>0</v>
      </c>
      <c r="EF351" s="31">
        <f t="shared" si="120"/>
        <v>0</v>
      </c>
      <c r="EG351" s="31">
        <f t="shared" si="120"/>
        <v>0</v>
      </c>
      <c r="EH351" s="31">
        <f t="shared" si="120"/>
        <v>0</v>
      </c>
      <c r="EI351" s="31">
        <f t="shared" si="120"/>
        <v>0</v>
      </c>
      <c r="EJ351" s="31">
        <f t="shared" si="120"/>
        <v>0</v>
      </c>
      <c r="EK351" s="113">
        <f t="shared" si="121"/>
        <v>0</v>
      </c>
      <c r="EL351" s="31">
        <f t="shared" si="127"/>
        <v>1</v>
      </c>
      <c r="EM351" s="31">
        <f t="shared" si="122"/>
        <v>1</v>
      </c>
      <c r="EN351" s="98">
        <f t="shared" si="122"/>
        <v>0</v>
      </c>
      <c r="EO351" s="98">
        <f t="shared" si="122"/>
        <v>0</v>
      </c>
      <c r="EP351" s="98">
        <f t="shared" si="122"/>
        <v>0</v>
      </c>
      <c r="EQ351" s="31">
        <f t="shared" si="122"/>
        <v>0</v>
      </c>
      <c r="ER351" s="31">
        <f t="shared" si="122"/>
        <v>0</v>
      </c>
      <c r="ES351" s="31">
        <f t="shared" si="122"/>
        <v>0</v>
      </c>
      <c r="ET351" s="31">
        <f t="shared" si="122"/>
        <v>0</v>
      </c>
      <c r="EU351" s="31">
        <f t="shared" si="122"/>
        <v>0</v>
      </c>
      <c r="EV351" s="113">
        <f t="shared" si="123"/>
        <v>0</v>
      </c>
      <c r="EW351" s="31">
        <f t="shared" si="128"/>
        <v>1</v>
      </c>
      <c r="EX351" s="58">
        <f t="shared" si="124"/>
        <v>0.1</v>
      </c>
      <c r="EY351" s="58">
        <f t="shared" si="125"/>
        <v>0.14285714285714285</v>
      </c>
      <c r="EZ351" s="58">
        <f t="shared" si="126"/>
        <v>0.11764705882352941</v>
      </c>
      <c r="FX351" s="20"/>
      <c r="FY351" s="20"/>
      <c r="FZ351" s="20"/>
    </row>
    <row r="352" spans="128:182" x14ac:dyDescent="0.3">
      <c r="DX352" s="18"/>
      <c r="DZ352" s="173" t="s">
        <v>285</v>
      </c>
      <c r="EA352" s="174" t="s">
        <v>449</v>
      </c>
      <c r="EB352" s="31">
        <f t="shared" si="120"/>
        <v>0</v>
      </c>
      <c r="EC352" s="112">
        <f t="shared" si="120"/>
        <v>0</v>
      </c>
      <c r="ED352" s="31">
        <f t="shared" si="120"/>
        <v>0</v>
      </c>
      <c r="EE352" s="31">
        <f t="shared" si="120"/>
        <v>0</v>
      </c>
      <c r="EF352" s="31">
        <f t="shared" si="120"/>
        <v>0</v>
      </c>
      <c r="EG352" s="31">
        <f t="shared" si="120"/>
        <v>0</v>
      </c>
      <c r="EH352" s="31">
        <f t="shared" si="120"/>
        <v>0</v>
      </c>
      <c r="EI352" s="31">
        <f t="shared" si="120"/>
        <v>0</v>
      </c>
      <c r="EJ352" s="31">
        <f t="shared" si="120"/>
        <v>0</v>
      </c>
      <c r="EK352" s="113">
        <f t="shared" si="121"/>
        <v>0</v>
      </c>
      <c r="EL352" s="31">
        <f t="shared" si="127"/>
        <v>0</v>
      </c>
      <c r="EM352" s="31">
        <f t="shared" si="122"/>
        <v>0</v>
      </c>
      <c r="EN352" s="98">
        <f t="shared" si="122"/>
        <v>0</v>
      </c>
      <c r="EO352" s="98">
        <f t="shared" si="122"/>
        <v>0</v>
      </c>
      <c r="EP352" s="98">
        <f t="shared" si="122"/>
        <v>0</v>
      </c>
      <c r="EQ352" s="31">
        <f t="shared" si="122"/>
        <v>0</v>
      </c>
      <c r="ER352" s="31">
        <f t="shared" si="122"/>
        <v>0</v>
      </c>
      <c r="ES352" s="31">
        <f t="shared" si="122"/>
        <v>0</v>
      </c>
      <c r="ET352" s="31">
        <f t="shared" si="122"/>
        <v>0</v>
      </c>
      <c r="EU352" s="31">
        <f t="shared" si="122"/>
        <v>0</v>
      </c>
      <c r="EV352" s="113">
        <f t="shared" si="123"/>
        <v>0</v>
      </c>
      <c r="EW352" s="31">
        <f t="shared" si="128"/>
        <v>0</v>
      </c>
      <c r="EX352" s="58">
        <f t="shared" si="124"/>
        <v>0</v>
      </c>
      <c r="EY352" s="58">
        <f t="shared" si="125"/>
        <v>0</v>
      </c>
      <c r="EZ352" s="58">
        <f t="shared" si="126"/>
        <v>0</v>
      </c>
      <c r="FX352" s="20"/>
      <c r="FY352" s="20"/>
      <c r="FZ352" s="20"/>
    </row>
    <row r="353" spans="128:185" x14ac:dyDescent="0.3">
      <c r="DX353" s="18"/>
      <c r="DZ353" s="173" t="s">
        <v>450</v>
      </c>
      <c r="EA353" s="174" t="s">
        <v>451</v>
      </c>
      <c r="EB353" s="31">
        <f t="shared" si="120"/>
        <v>0</v>
      </c>
      <c r="EC353" s="112">
        <f t="shared" si="120"/>
        <v>0</v>
      </c>
      <c r="ED353" s="31">
        <f t="shared" si="120"/>
        <v>0</v>
      </c>
      <c r="EE353" s="31">
        <f t="shared" si="120"/>
        <v>0</v>
      </c>
      <c r="EF353" s="31">
        <f t="shared" si="120"/>
        <v>0</v>
      </c>
      <c r="EG353" s="31">
        <f t="shared" si="120"/>
        <v>0</v>
      </c>
      <c r="EH353" s="31">
        <f t="shared" si="120"/>
        <v>0</v>
      </c>
      <c r="EI353" s="31">
        <f t="shared" si="120"/>
        <v>0</v>
      </c>
      <c r="EJ353" s="31">
        <f t="shared" si="120"/>
        <v>0</v>
      </c>
      <c r="EK353" s="113">
        <f t="shared" si="121"/>
        <v>0</v>
      </c>
      <c r="EL353" s="31">
        <f t="shared" si="127"/>
        <v>0</v>
      </c>
      <c r="EM353" s="31">
        <f t="shared" si="122"/>
        <v>0</v>
      </c>
      <c r="EN353" s="98">
        <f t="shared" si="122"/>
        <v>0</v>
      </c>
      <c r="EO353" s="98">
        <f t="shared" si="122"/>
        <v>0</v>
      </c>
      <c r="EP353" s="98">
        <f t="shared" si="122"/>
        <v>0</v>
      </c>
      <c r="EQ353" s="31">
        <f t="shared" si="122"/>
        <v>0</v>
      </c>
      <c r="ER353" s="31">
        <f t="shared" si="122"/>
        <v>0</v>
      </c>
      <c r="ES353" s="31">
        <f t="shared" si="122"/>
        <v>0</v>
      </c>
      <c r="ET353" s="31">
        <f t="shared" si="122"/>
        <v>0</v>
      </c>
      <c r="EU353" s="31">
        <f t="shared" si="122"/>
        <v>0</v>
      </c>
      <c r="EV353" s="113">
        <f t="shared" si="123"/>
        <v>0</v>
      </c>
      <c r="EW353" s="31">
        <f t="shared" si="128"/>
        <v>0</v>
      </c>
      <c r="EX353" s="58">
        <f t="shared" si="124"/>
        <v>0</v>
      </c>
      <c r="EY353" s="58">
        <f t="shared" si="125"/>
        <v>0</v>
      </c>
      <c r="EZ353" s="58">
        <f t="shared" si="126"/>
        <v>0</v>
      </c>
      <c r="FX353" s="20"/>
      <c r="FY353" s="20"/>
      <c r="FZ353" s="20"/>
    </row>
    <row r="354" spans="128:185" x14ac:dyDescent="0.3">
      <c r="DX354" s="18"/>
      <c r="DZ354" s="173" t="s">
        <v>292</v>
      </c>
      <c r="EA354" s="174" t="s">
        <v>452</v>
      </c>
      <c r="EB354" s="31">
        <f t="shared" si="120"/>
        <v>5</v>
      </c>
      <c r="EC354" s="112">
        <f t="shared" si="120"/>
        <v>0</v>
      </c>
      <c r="ED354" s="31">
        <f t="shared" si="120"/>
        <v>0</v>
      </c>
      <c r="EE354" s="31">
        <f t="shared" si="120"/>
        <v>0</v>
      </c>
      <c r="EF354" s="31">
        <f t="shared" si="120"/>
        <v>0</v>
      </c>
      <c r="EG354" s="31">
        <f t="shared" si="120"/>
        <v>0</v>
      </c>
      <c r="EH354" s="31">
        <f t="shared" si="120"/>
        <v>0</v>
      </c>
      <c r="EI354" s="31">
        <f t="shared" si="120"/>
        <v>0</v>
      </c>
      <c r="EJ354" s="31">
        <f t="shared" si="120"/>
        <v>0</v>
      </c>
      <c r="EK354" s="113">
        <f t="shared" si="121"/>
        <v>0</v>
      </c>
      <c r="EL354" s="31">
        <f t="shared" si="127"/>
        <v>5</v>
      </c>
      <c r="EM354" s="31">
        <f t="shared" si="122"/>
        <v>2</v>
      </c>
      <c r="EN354" s="98">
        <f t="shared" si="122"/>
        <v>0</v>
      </c>
      <c r="EO354" s="98">
        <f t="shared" si="122"/>
        <v>0</v>
      </c>
      <c r="EP354" s="98">
        <f t="shared" si="122"/>
        <v>0</v>
      </c>
      <c r="EQ354" s="31">
        <f t="shared" si="122"/>
        <v>0</v>
      </c>
      <c r="ER354" s="31">
        <f t="shared" si="122"/>
        <v>0</v>
      </c>
      <c r="ES354" s="31">
        <f t="shared" si="122"/>
        <v>0</v>
      </c>
      <c r="ET354" s="31">
        <f t="shared" si="122"/>
        <v>0</v>
      </c>
      <c r="EU354" s="31">
        <f t="shared" si="122"/>
        <v>0</v>
      </c>
      <c r="EV354" s="113">
        <f t="shared" si="123"/>
        <v>0</v>
      </c>
      <c r="EW354" s="31">
        <f t="shared" si="128"/>
        <v>2</v>
      </c>
      <c r="EX354" s="58">
        <f t="shared" si="124"/>
        <v>0.5</v>
      </c>
      <c r="EY354" s="58">
        <f t="shared" si="125"/>
        <v>0.2857142857142857</v>
      </c>
      <c r="EZ354" s="58">
        <f t="shared" si="126"/>
        <v>0.41176470588235292</v>
      </c>
      <c r="FX354" s="20"/>
      <c r="FY354" s="20"/>
      <c r="FZ354" s="20"/>
    </row>
    <row r="355" spans="128:185" x14ac:dyDescent="0.3">
      <c r="DX355" s="18"/>
      <c r="DZ355" s="173" t="s">
        <v>135</v>
      </c>
      <c r="EA355" s="174" t="s">
        <v>453</v>
      </c>
      <c r="EB355" s="31">
        <f t="shared" si="120"/>
        <v>0</v>
      </c>
      <c r="EC355" s="112">
        <f t="shared" si="120"/>
        <v>0</v>
      </c>
      <c r="ED355" s="31">
        <f t="shared" si="120"/>
        <v>0</v>
      </c>
      <c r="EE355" s="31">
        <f t="shared" si="120"/>
        <v>0</v>
      </c>
      <c r="EF355" s="31">
        <f t="shared" si="120"/>
        <v>0</v>
      </c>
      <c r="EG355" s="31">
        <f t="shared" si="120"/>
        <v>0</v>
      </c>
      <c r="EH355" s="31">
        <f t="shared" si="120"/>
        <v>0</v>
      </c>
      <c r="EI355" s="31">
        <f t="shared" si="120"/>
        <v>0</v>
      </c>
      <c r="EJ355" s="31">
        <f t="shared" si="120"/>
        <v>0</v>
      </c>
      <c r="EK355" s="113">
        <f t="shared" si="121"/>
        <v>0</v>
      </c>
      <c r="EL355" s="31">
        <f t="shared" si="127"/>
        <v>0</v>
      </c>
      <c r="EM355" s="31">
        <f t="shared" si="122"/>
        <v>0</v>
      </c>
      <c r="EN355" s="98">
        <f t="shared" si="122"/>
        <v>0</v>
      </c>
      <c r="EO355" s="98">
        <f t="shared" si="122"/>
        <v>0</v>
      </c>
      <c r="EP355" s="98">
        <f t="shared" si="122"/>
        <v>0</v>
      </c>
      <c r="EQ355" s="31">
        <f t="shared" si="122"/>
        <v>0</v>
      </c>
      <c r="ER355" s="31">
        <f t="shared" si="122"/>
        <v>0</v>
      </c>
      <c r="ES355" s="31">
        <f t="shared" si="122"/>
        <v>0</v>
      </c>
      <c r="ET355" s="31">
        <f t="shared" si="122"/>
        <v>0</v>
      </c>
      <c r="EU355" s="31">
        <f t="shared" si="122"/>
        <v>0</v>
      </c>
      <c r="EV355" s="113">
        <f t="shared" si="123"/>
        <v>0</v>
      </c>
      <c r="EW355" s="31">
        <f t="shared" si="128"/>
        <v>0</v>
      </c>
      <c r="EX355" s="58">
        <f t="shared" si="124"/>
        <v>0</v>
      </c>
      <c r="EY355" s="58">
        <f t="shared" si="125"/>
        <v>0</v>
      </c>
      <c r="EZ355" s="58">
        <f t="shared" si="126"/>
        <v>0</v>
      </c>
      <c r="FX355" s="20"/>
      <c r="FY355" s="20"/>
      <c r="FZ355" s="20"/>
    </row>
    <row r="356" spans="128:185" x14ac:dyDescent="0.3">
      <c r="DX356" s="18"/>
      <c r="DZ356" s="173" t="s">
        <v>419</v>
      </c>
      <c r="EA356" s="174" t="s">
        <v>19</v>
      </c>
      <c r="EB356" s="31">
        <f t="shared" si="120"/>
        <v>0</v>
      </c>
      <c r="EC356" s="112">
        <f t="shared" si="120"/>
        <v>0</v>
      </c>
      <c r="ED356" s="31">
        <f t="shared" si="120"/>
        <v>0</v>
      </c>
      <c r="EE356" s="31">
        <f t="shared" si="120"/>
        <v>0</v>
      </c>
      <c r="EF356" s="31">
        <f t="shared" si="120"/>
        <v>0</v>
      </c>
      <c r="EG356" s="31">
        <f t="shared" si="120"/>
        <v>0</v>
      </c>
      <c r="EH356" s="31">
        <f t="shared" si="120"/>
        <v>0</v>
      </c>
      <c r="EI356" s="31">
        <f t="shared" si="120"/>
        <v>0</v>
      </c>
      <c r="EJ356" s="31">
        <f t="shared" si="120"/>
        <v>0</v>
      </c>
      <c r="EK356" s="113">
        <f t="shared" si="121"/>
        <v>0</v>
      </c>
      <c r="EL356" s="31">
        <f t="shared" si="127"/>
        <v>0</v>
      </c>
      <c r="EM356" s="31">
        <f t="shared" si="122"/>
        <v>0</v>
      </c>
      <c r="EN356" s="98">
        <f t="shared" si="122"/>
        <v>0</v>
      </c>
      <c r="EO356" s="98">
        <f t="shared" si="122"/>
        <v>0</v>
      </c>
      <c r="EP356" s="98">
        <f t="shared" si="122"/>
        <v>0</v>
      </c>
      <c r="EQ356" s="31">
        <f t="shared" si="122"/>
        <v>0</v>
      </c>
      <c r="ER356" s="31">
        <f t="shared" si="122"/>
        <v>0</v>
      </c>
      <c r="ES356" s="31">
        <f t="shared" si="122"/>
        <v>0</v>
      </c>
      <c r="ET356" s="31">
        <f t="shared" si="122"/>
        <v>0</v>
      </c>
      <c r="EU356" s="31">
        <f t="shared" si="122"/>
        <v>0</v>
      </c>
      <c r="EV356" s="113">
        <f t="shared" si="123"/>
        <v>0</v>
      </c>
      <c r="EW356" s="31">
        <f t="shared" si="128"/>
        <v>0</v>
      </c>
      <c r="EX356" s="58">
        <f t="shared" si="124"/>
        <v>0</v>
      </c>
      <c r="EY356" s="58">
        <f t="shared" si="125"/>
        <v>0</v>
      </c>
      <c r="EZ356" s="58">
        <f t="shared" si="126"/>
        <v>0</v>
      </c>
      <c r="FX356" s="20"/>
      <c r="FY356" s="20"/>
      <c r="FZ356" s="20"/>
    </row>
    <row r="357" spans="128:185" x14ac:dyDescent="0.3">
      <c r="DX357" s="18"/>
      <c r="DZ357" s="173" t="s">
        <v>454</v>
      </c>
      <c r="EA357" s="174" t="s">
        <v>455</v>
      </c>
      <c r="EB357" s="31">
        <f t="shared" si="120"/>
        <v>0</v>
      </c>
      <c r="EC357" s="112">
        <f t="shared" si="120"/>
        <v>0</v>
      </c>
      <c r="ED357" s="31">
        <f t="shared" si="120"/>
        <v>0</v>
      </c>
      <c r="EE357" s="31">
        <f t="shared" si="120"/>
        <v>0</v>
      </c>
      <c r="EF357" s="31">
        <f t="shared" si="120"/>
        <v>0</v>
      </c>
      <c r="EG357" s="31">
        <f t="shared" si="120"/>
        <v>0</v>
      </c>
      <c r="EH357" s="31">
        <f t="shared" si="120"/>
        <v>0</v>
      </c>
      <c r="EI357" s="31">
        <f t="shared" si="120"/>
        <v>0</v>
      </c>
      <c r="EJ357" s="31">
        <f t="shared" si="120"/>
        <v>0</v>
      </c>
      <c r="EK357" s="113">
        <f t="shared" si="121"/>
        <v>0</v>
      </c>
      <c r="EL357" s="31">
        <f t="shared" si="127"/>
        <v>0</v>
      </c>
      <c r="EM357" s="31">
        <f t="shared" si="122"/>
        <v>0</v>
      </c>
      <c r="EN357" s="98">
        <f t="shared" si="122"/>
        <v>0</v>
      </c>
      <c r="EO357" s="98">
        <f t="shared" si="122"/>
        <v>0</v>
      </c>
      <c r="EP357" s="98">
        <f t="shared" si="122"/>
        <v>0</v>
      </c>
      <c r="EQ357" s="31">
        <f t="shared" si="122"/>
        <v>0</v>
      </c>
      <c r="ER357" s="31">
        <f t="shared" si="122"/>
        <v>0</v>
      </c>
      <c r="ES357" s="31">
        <f t="shared" si="122"/>
        <v>0</v>
      </c>
      <c r="ET357" s="31">
        <f t="shared" si="122"/>
        <v>0</v>
      </c>
      <c r="EU357" s="31">
        <f t="shared" si="122"/>
        <v>0</v>
      </c>
      <c r="EV357" s="113">
        <f t="shared" si="123"/>
        <v>0</v>
      </c>
      <c r="EW357" s="31">
        <f t="shared" si="128"/>
        <v>0</v>
      </c>
      <c r="EX357" s="58">
        <f t="shared" si="124"/>
        <v>0</v>
      </c>
      <c r="EY357" s="58">
        <f t="shared" si="125"/>
        <v>0</v>
      </c>
      <c r="EZ357" s="58">
        <f t="shared" si="126"/>
        <v>0</v>
      </c>
      <c r="FX357" s="20"/>
      <c r="FY357" s="20"/>
      <c r="FZ357" s="20"/>
    </row>
    <row r="358" spans="128:185" ht="15" thickBot="1" x14ac:dyDescent="0.35">
      <c r="DX358" s="18"/>
      <c r="DZ358" s="173" t="s">
        <v>456</v>
      </c>
      <c r="EA358" s="175" t="s">
        <v>457</v>
      </c>
      <c r="EB358" s="44">
        <f t="shared" si="120"/>
        <v>0</v>
      </c>
      <c r="EC358" s="119">
        <f t="shared" si="120"/>
        <v>0</v>
      </c>
      <c r="ED358" s="31">
        <f t="shared" si="120"/>
        <v>0</v>
      </c>
      <c r="EE358" s="44">
        <f t="shared" si="120"/>
        <v>0</v>
      </c>
      <c r="EF358" s="44">
        <f t="shared" si="120"/>
        <v>0</v>
      </c>
      <c r="EG358" s="31">
        <f t="shared" si="120"/>
        <v>0</v>
      </c>
      <c r="EH358" s="31">
        <f t="shared" si="120"/>
        <v>0</v>
      </c>
      <c r="EI358" s="31">
        <f t="shared" si="120"/>
        <v>0</v>
      </c>
      <c r="EJ358" s="31">
        <f t="shared" si="120"/>
        <v>0</v>
      </c>
      <c r="EK358" s="113">
        <f t="shared" si="121"/>
        <v>0</v>
      </c>
      <c r="EL358" s="31">
        <f t="shared" si="127"/>
        <v>0</v>
      </c>
      <c r="EM358" s="31">
        <f t="shared" si="122"/>
        <v>0</v>
      </c>
      <c r="EN358" s="98">
        <f t="shared" si="122"/>
        <v>0</v>
      </c>
      <c r="EO358" s="98">
        <f t="shared" si="122"/>
        <v>0</v>
      </c>
      <c r="EP358" s="98">
        <f t="shared" si="122"/>
        <v>0</v>
      </c>
      <c r="EQ358" s="31">
        <f t="shared" si="122"/>
        <v>0</v>
      </c>
      <c r="ER358" s="31">
        <f t="shared" si="122"/>
        <v>0</v>
      </c>
      <c r="ES358" s="31">
        <f t="shared" si="122"/>
        <v>0</v>
      </c>
      <c r="ET358" s="31">
        <f t="shared" si="122"/>
        <v>0</v>
      </c>
      <c r="EU358" s="31">
        <f t="shared" si="122"/>
        <v>0</v>
      </c>
      <c r="EV358" s="113">
        <f t="shared" si="123"/>
        <v>0</v>
      </c>
      <c r="EW358" s="31">
        <f t="shared" si="128"/>
        <v>0</v>
      </c>
      <c r="EX358" s="58">
        <f t="shared" si="124"/>
        <v>0</v>
      </c>
      <c r="EY358" s="58">
        <f t="shared" si="125"/>
        <v>0</v>
      </c>
      <c r="EZ358" s="58">
        <f t="shared" si="126"/>
        <v>0</v>
      </c>
      <c r="FX358" s="20"/>
      <c r="FY358" s="20"/>
      <c r="FZ358" s="20"/>
    </row>
    <row r="359" spans="128:185" ht="15" thickBot="1" x14ac:dyDescent="0.35">
      <c r="DX359" s="18"/>
      <c r="DZ359" s="173" t="s">
        <v>458</v>
      </c>
      <c r="EA359" s="176" t="s">
        <v>297</v>
      </c>
      <c r="EB359" s="114">
        <f>SUM(EB334:EB358)</f>
        <v>10</v>
      </c>
      <c r="EC359" s="120">
        <f t="shared" ref="EC359:EW359" si="129">SUM(EC334:EC358)</f>
        <v>0</v>
      </c>
      <c r="ED359" s="40">
        <f t="shared" si="129"/>
        <v>0</v>
      </c>
      <c r="EE359" s="43">
        <f t="shared" si="129"/>
        <v>0</v>
      </c>
      <c r="EF359" s="114">
        <f t="shared" si="129"/>
        <v>0</v>
      </c>
      <c r="EG359" s="40">
        <f t="shared" si="129"/>
        <v>0</v>
      </c>
      <c r="EH359" s="40">
        <f t="shared" si="129"/>
        <v>0</v>
      </c>
      <c r="EI359" s="40">
        <f t="shared" si="129"/>
        <v>0</v>
      </c>
      <c r="EJ359" s="40">
        <f t="shared" si="129"/>
        <v>0</v>
      </c>
      <c r="EK359" s="43">
        <f t="shared" si="129"/>
        <v>0</v>
      </c>
      <c r="EL359" s="40">
        <f t="shared" si="129"/>
        <v>10</v>
      </c>
      <c r="EM359" s="40">
        <f t="shared" si="129"/>
        <v>7</v>
      </c>
      <c r="EN359" s="42">
        <f t="shared" si="129"/>
        <v>0</v>
      </c>
      <c r="EO359" s="42">
        <f t="shared" si="129"/>
        <v>0</v>
      </c>
      <c r="EP359" s="42">
        <f t="shared" si="129"/>
        <v>0</v>
      </c>
      <c r="EQ359" s="40">
        <f t="shared" si="129"/>
        <v>0</v>
      </c>
      <c r="ER359" s="40">
        <f>SUM(ER334:ER358)</f>
        <v>0</v>
      </c>
      <c r="ES359" s="40">
        <f t="shared" si="129"/>
        <v>0</v>
      </c>
      <c r="ET359" s="40">
        <f t="shared" si="129"/>
        <v>0</v>
      </c>
      <c r="EU359" s="40">
        <f t="shared" si="129"/>
        <v>0</v>
      </c>
      <c r="EV359" s="43">
        <f t="shared" si="129"/>
        <v>0</v>
      </c>
      <c r="EW359" s="40">
        <f t="shared" si="129"/>
        <v>7</v>
      </c>
      <c r="EX359" s="58">
        <f>SUM(EX334:EX358)</f>
        <v>1</v>
      </c>
      <c r="EY359" s="58">
        <f>SUM(EY334:EY358)</f>
        <v>0.99999999999999989</v>
      </c>
      <c r="EZ359" s="58">
        <f t="shared" si="126"/>
        <v>1</v>
      </c>
      <c r="FX359" s="20"/>
      <c r="FY359" s="20"/>
      <c r="FZ359" s="20"/>
    </row>
    <row r="360" spans="128:185" ht="15" thickBot="1" x14ac:dyDescent="0.35">
      <c r="DX360" s="18"/>
      <c r="EA360" s="76" t="s">
        <v>297</v>
      </c>
      <c r="EB360" s="273">
        <f>SUM(EL359,EW359)</f>
        <v>17</v>
      </c>
      <c r="EC360" s="274"/>
      <c r="ED360" s="274"/>
      <c r="EE360" s="274"/>
      <c r="EF360" s="274"/>
      <c r="EG360" s="274"/>
      <c r="EH360" s="274"/>
      <c r="EI360" s="274"/>
      <c r="EJ360" s="274"/>
      <c r="EK360" s="274"/>
      <c r="EL360" s="274"/>
      <c r="EM360" s="274"/>
      <c r="EN360" s="274"/>
      <c r="EO360" s="274"/>
      <c r="EP360" s="274"/>
      <c r="EQ360" s="274"/>
      <c r="ER360" s="274"/>
      <c r="ES360" s="274"/>
      <c r="ET360" s="274"/>
      <c r="EU360" s="274"/>
      <c r="EV360" s="274"/>
      <c r="EW360" s="275"/>
      <c r="FX360" s="20"/>
      <c r="FY360" s="20"/>
      <c r="FZ360" s="20"/>
    </row>
    <row r="361" spans="128:185" x14ac:dyDescent="0.3">
      <c r="DX361" s="18"/>
      <c r="FX361" s="20"/>
      <c r="FY361" s="20"/>
      <c r="FZ361" s="20"/>
    </row>
    <row r="362" spans="128:185" x14ac:dyDescent="0.3">
      <c r="DX362" s="18"/>
      <c r="FO362" s="103"/>
      <c r="FP362" s="103"/>
      <c r="FQ362" s="103"/>
      <c r="FR362" s="103"/>
      <c r="FS362" s="103"/>
      <c r="FT362" s="103"/>
      <c r="FU362" s="103"/>
      <c r="FV362" s="103"/>
      <c r="FX362" s="20"/>
      <c r="FY362" s="20"/>
      <c r="FZ362" s="20"/>
    </row>
    <row r="363" spans="128:185" ht="15" thickBot="1" x14ac:dyDescent="0.35">
      <c r="DX363" s="18"/>
      <c r="FO363" s="103"/>
      <c r="FP363" s="103"/>
      <c r="FQ363" s="103"/>
      <c r="FR363" s="103"/>
      <c r="FS363" s="103"/>
      <c r="FT363" s="103"/>
      <c r="FU363" s="103"/>
      <c r="FV363" s="103"/>
      <c r="FX363" s="20"/>
      <c r="FY363" s="20"/>
      <c r="FZ363" s="20"/>
    </row>
    <row r="364" spans="128:185" ht="15" thickBot="1" x14ac:dyDescent="0.35">
      <c r="DX364" s="18"/>
      <c r="EA364" s="177" t="s">
        <v>459</v>
      </c>
      <c r="EB364" s="178"/>
      <c r="EC364" s="179" t="s">
        <v>460</v>
      </c>
      <c r="ED364" s="180"/>
      <c r="FO364" s="103"/>
      <c r="FP364" s="103"/>
      <c r="FQ364" s="103"/>
      <c r="FR364" s="103"/>
      <c r="FS364" s="103"/>
      <c r="FT364" s="103"/>
      <c r="FU364" s="103"/>
      <c r="FV364" s="103"/>
      <c r="FX364" s="181"/>
      <c r="FY364" s="181"/>
      <c r="FZ364" s="181"/>
      <c r="GA364" s="125"/>
      <c r="GB364" s="125"/>
      <c r="GC364" s="125"/>
    </row>
    <row r="365" spans="128:185" x14ac:dyDescent="0.3">
      <c r="DX365" s="18"/>
      <c r="DZ365" s="155"/>
      <c r="EA365" s="182" t="s">
        <v>461</v>
      </c>
      <c r="EB365" s="183">
        <f t="shared" ref="EB365:EB381" si="130">COUNTIF(BY:BY,DZ366)+COUNTIF(CN:CN,DZ366)</f>
        <v>13</v>
      </c>
      <c r="EC365" s="184">
        <f t="shared" ref="EC365:EC381" si="131">EB365/$EB$382</f>
        <v>0.54166666666666663</v>
      </c>
      <c r="ED365" s="185"/>
      <c r="FO365" s="103"/>
      <c r="FP365" s="103"/>
      <c r="FQ365" s="103"/>
      <c r="FR365" s="103"/>
      <c r="FS365" s="103"/>
      <c r="FT365" s="103"/>
      <c r="FU365" s="103"/>
      <c r="FV365" s="103"/>
      <c r="FX365" s="186"/>
      <c r="FY365" s="186"/>
      <c r="FZ365" s="186"/>
      <c r="GA365" s="186"/>
      <c r="GB365" s="186"/>
      <c r="GC365" s="186"/>
    </row>
    <row r="366" spans="128:185" x14ac:dyDescent="0.3">
      <c r="DX366" s="18"/>
      <c r="DZ366" s="1">
        <v>1</v>
      </c>
      <c r="EA366" s="146" t="s">
        <v>462</v>
      </c>
      <c r="EB366" s="187">
        <f t="shared" si="130"/>
        <v>1</v>
      </c>
      <c r="EC366" s="184">
        <f t="shared" si="131"/>
        <v>4.1666666666666664E-2</v>
      </c>
      <c r="ED366" s="185"/>
      <c r="FO366" s="103"/>
      <c r="FP366" s="103"/>
      <c r="FQ366" s="103"/>
      <c r="FR366" s="103"/>
      <c r="FS366" s="103"/>
      <c r="FT366" s="103"/>
      <c r="FU366" s="103"/>
      <c r="FV366" s="103"/>
      <c r="FX366" s="10"/>
      <c r="FY366" s="10"/>
      <c r="FZ366" s="20"/>
      <c r="GA366" s="25"/>
      <c r="GB366" s="25"/>
      <c r="GC366" s="25"/>
    </row>
    <row r="367" spans="128:185" x14ac:dyDescent="0.3">
      <c r="DX367" s="18"/>
      <c r="DZ367" s="1">
        <v>2</v>
      </c>
      <c r="EA367" s="146" t="s">
        <v>463</v>
      </c>
      <c r="EB367" s="187">
        <f t="shared" si="130"/>
        <v>3</v>
      </c>
      <c r="EC367" s="184">
        <f t="shared" si="131"/>
        <v>0.125</v>
      </c>
      <c r="ED367" s="185"/>
      <c r="FO367" s="103"/>
      <c r="FP367" s="103"/>
      <c r="FQ367" s="103"/>
      <c r="FR367" s="103"/>
      <c r="FS367" s="103"/>
      <c r="FT367" s="103"/>
      <c r="FU367" s="103"/>
      <c r="FV367" s="103"/>
      <c r="FX367" s="20"/>
      <c r="FY367" s="20"/>
      <c r="FZ367" s="20"/>
    </row>
    <row r="368" spans="128:185" x14ac:dyDescent="0.3">
      <c r="DX368" s="18"/>
      <c r="DZ368" s="1">
        <v>3</v>
      </c>
      <c r="EA368" s="146" t="s">
        <v>464</v>
      </c>
      <c r="EB368" s="187">
        <f t="shared" si="130"/>
        <v>0</v>
      </c>
      <c r="EC368" s="184">
        <f t="shared" si="131"/>
        <v>0</v>
      </c>
      <c r="ED368" s="185"/>
      <c r="FO368" s="103"/>
      <c r="FP368" s="103"/>
      <c r="FQ368" s="103"/>
      <c r="FR368" s="103"/>
      <c r="FS368" s="103"/>
      <c r="FT368" s="103"/>
      <c r="FU368" s="103"/>
      <c r="FV368" s="103"/>
      <c r="FX368" s="20"/>
      <c r="FY368" s="20"/>
      <c r="FZ368" s="20"/>
    </row>
    <row r="369" spans="128:182" x14ac:dyDescent="0.3">
      <c r="DX369" s="18"/>
      <c r="DZ369" s="1">
        <v>7</v>
      </c>
      <c r="EA369" s="146" t="s">
        <v>465</v>
      </c>
      <c r="EB369" s="187">
        <f t="shared" si="130"/>
        <v>0</v>
      </c>
      <c r="EC369" s="184">
        <f t="shared" si="131"/>
        <v>0</v>
      </c>
      <c r="ED369" s="185"/>
      <c r="FO369" s="103"/>
      <c r="FP369" s="103"/>
      <c r="FQ369" s="103"/>
      <c r="FR369" s="103"/>
      <c r="FS369" s="103"/>
      <c r="FT369" s="103"/>
      <c r="FU369" s="103"/>
      <c r="FV369" s="103"/>
      <c r="FX369" s="20"/>
      <c r="FY369" s="20"/>
      <c r="FZ369" s="20"/>
    </row>
    <row r="370" spans="128:182" x14ac:dyDescent="0.3">
      <c r="DX370" s="18"/>
      <c r="DZ370" s="1">
        <v>8</v>
      </c>
      <c r="EA370" s="146" t="s">
        <v>466</v>
      </c>
      <c r="EB370" s="187">
        <f t="shared" si="130"/>
        <v>0</v>
      </c>
      <c r="EC370" s="184">
        <f t="shared" si="131"/>
        <v>0</v>
      </c>
      <c r="ED370" s="185"/>
      <c r="FO370" s="103"/>
      <c r="FP370" s="103"/>
      <c r="FQ370" s="103"/>
      <c r="FR370" s="103"/>
      <c r="FS370" s="103"/>
      <c r="FT370" s="103"/>
      <c r="FU370" s="103"/>
      <c r="FV370" s="103"/>
      <c r="FX370" s="20"/>
      <c r="FY370" s="20"/>
      <c r="FZ370" s="20"/>
    </row>
    <row r="371" spans="128:182" x14ac:dyDescent="0.3">
      <c r="DX371" s="18"/>
      <c r="DZ371" s="1">
        <v>11</v>
      </c>
      <c r="EA371" s="146" t="s">
        <v>467</v>
      </c>
      <c r="EB371" s="187">
        <f t="shared" si="130"/>
        <v>0</v>
      </c>
      <c r="EC371" s="184">
        <f t="shared" si="131"/>
        <v>0</v>
      </c>
      <c r="ED371" s="185"/>
      <c r="FO371" s="103"/>
      <c r="FP371" s="103"/>
      <c r="FQ371" s="103"/>
      <c r="FR371" s="103"/>
      <c r="FS371" s="103"/>
      <c r="FT371" s="103"/>
      <c r="FU371" s="103"/>
      <c r="FV371" s="103"/>
      <c r="FX371" s="20"/>
      <c r="FY371" s="20"/>
      <c r="FZ371" s="20"/>
    </row>
    <row r="372" spans="128:182" x14ac:dyDescent="0.3">
      <c r="DX372" s="18"/>
      <c r="DZ372" s="1">
        <v>12</v>
      </c>
      <c r="EA372" s="146" t="s">
        <v>468</v>
      </c>
      <c r="EB372" s="187">
        <f t="shared" si="130"/>
        <v>0</v>
      </c>
      <c r="EC372" s="184">
        <f t="shared" si="131"/>
        <v>0</v>
      </c>
      <c r="ED372" s="185"/>
      <c r="FO372" s="103"/>
      <c r="FP372" s="103"/>
      <c r="FQ372" s="103"/>
      <c r="FR372" s="103"/>
      <c r="FS372" s="103"/>
      <c r="FT372" s="103"/>
      <c r="FU372" s="103"/>
      <c r="FV372" s="103"/>
      <c r="FX372" s="20"/>
      <c r="FY372" s="20"/>
      <c r="FZ372" s="20"/>
    </row>
    <row r="373" spans="128:182" x14ac:dyDescent="0.3">
      <c r="DX373" s="18"/>
      <c r="DZ373" s="1">
        <v>13</v>
      </c>
      <c r="EA373" s="146" t="s">
        <v>469</v>
      </c>
      <c r="EB373" s="187">
        <f t="shared" si="130"/>
        <v>0</v>
      </c>
      <c r="EC373" s="184">
        <f t="shared" si="131"/>
        <v>0</v>
      </c>
      <c r="ED373" s="185"/>
      <c r="FO373" s="103"/>
      <c r="FP373" s="103"/>
      <c r="FQ373" s="103"/>
      <c r="FR373" s="103"/>
      <c r="FS373" s="103"/>
      <c r="FT373" s="103"/>
      <c r="FU373" s="103"/>
      <c r="FV373" s="103"/>
      <c r="FX373" s="20"/>
      <c r="FY373" s="20"/>
      <c r="FZ373" s="20"/>
    </row>
    <row r="374" spans="128:182" x14ac:dyDescent="0.3">
      <c r="DX374" s="18"/>
      <c r="DZ374" s="1">
        <v>15</v>
      </c>
      <c r="EA374" s="146" t="s">
        <v>470</v>
      </c>
      <c r="EB374" s="187">
        <f t="shared" si="130"/>
        <v>4</v>
      </c>
      <c r="EC374" s="184">
        <f t="shared" si="131"/>
        <v>0.16666666666666666</v>
      </c>
      <c r="ED374" s="185"/>
      <c r="FO374" s="103"/>
      <c r="FP374" s="103"/>
      <c r="FQ374" s="103"/>
      <c r="FR374" s="103"/>
      <c r="FS374" s="103"/>
      <c r="FT374" s="103"/>
      <c r="FU374" s="103"/>
      <c r="FV374" s="103"/>
      <c r="FX374" s="20"/>
      <c r="FY374" s="20"/>
      <c r="FZ374" s="20"/>
    </row>
    <row r="375" spans="128:182" x14ac:dyDescent="0.3">
      <c r="DX375" s="18"/>
      <c r="DZ375" s="1">
        <v>16</v>
      </c>
      <c r="EA375" s="146" t="s">
        <v>471</v>
      </c>
      <c r="EB375" s="187">
        <f t="shared" si="130"/>
        <v>0</v>
      </c>
      <c r="EC375" s="184">
        <f t="shared" si="131"/>
        <v>0</v>
      </c>
      <c r="ED375" s="185"/>
      <c r="FO375" s="103"/>
      <c r="FP375" s="103"/>
      <c r="FQ375" s="103"/>
      <c r="FR375" s="103"/>
      <c r="FS375" s="103"/>
      <c r="FT375" s="103"/>
      <c r="FU375" s="103"/>
      <c r="FV375" s="103"/>
      <c r="FX375" s="20"/>
      <c r="FY375" s="20"/>
      <c r="FZ375" s="20"/>
    </row>
    <row r="376" spans="128:182" x14ac:dyDescent="0.3">
      <c r="DX376" s="18"/>
      <c r="DZ376" s="1">
        <v>17</v>
      </c>
      <c r="EA376" s="146" t="s">
        <v>472</v>
      </c>
      <c r="EB376" s="187">
        <f t="shared" si="130"/>
        <v>0</v>
      </c>
      <c r="EC376" s="184">
        <f t="shared" si="131"/>
        <v>0</v>
      </c>
      <c r="ED376" s="185"/>
      <c r="FO376" s="103"/>
      <c r="FP376" s="103"/>
      <c r="FQ376" s="103"/>
      <c r="FR376" s="103"/>
      <c r="FS376" s="103"/>
      <c r="FT376" s="103"/>
      <c r="FU376" s="103"/>
      <c r="FV376" s="103"/>
      <c r="FX376" s="20"/>
      <c r="FY376" s="20"/>
      <c r="FZ376" s="20"/>
    </row>
    <row r="377" spans="128:182" x14ac:dyDescent="0.3">
      <c r="DX377" s="18"/>
      <c r="DZ377" s="1">
        <v>18</v>
      </c>
      <c r="EA377" s="146" t="s">
        <v>473</v>
      </c>
      <c r="EB377" s="187">
        <f t="shared" si="130"/>
        <v>1</v>
      </c>
      <c r="EC377" s="184">
        <f t="shared" si="131"/>
        <v>4.1666666666666664E-2</v>
      </c>
      <c r="ED377" s="185"/>
      <c r="FO377" s="103"/>
      <c r="FP377" s="103"/>
      <c r="FQ377" s="103"/>
      <c r="FR377" s="103"/>
      <c r="FS377" s="103"/>
      <c r="FT377" s="103"/>
      <c r="FU377" s="103"/>
      <c r="FV377" s="103"/>
      <c r="FX377" s="20"/>
      <c r="FY377" s="20"/>
      <c r="FZ377" s="20"/>
    </row>
    <row r="378" spans="128:182" x14ac:dyDescent="0.3">
      <c r="DX378" s="18"/>
      <c r="DZ378" s="1">
        <v>19</v>
      </c>
      <c r="EA378" s="146" t="s">
        <v>474</v>
      </c>
      <c r="EB378" s="187">
        <f t="shared" si="130"/>
        <v>2</v>
      </c>
      <c r="EC378" s="184">
        <f t="shared" si="131"/>
        <v>8.3333333333333329E-2</v>
      </c>
      <c r="ED378" s="185"/>
      <c r="FO378" s="103"/>
      <c r="FP378" s="103"/>
      <c r="FQ378" s="103"/>
      <c r="FR378" s="103"/>
      <c r="FS378" s="103"/>
      <c r="FT378" s="103"/>
      <c r="FU378" s="103"/>
      <c r="FV378" s="103"/>
      <c r="FX378" s="20"/>
      <c r="FY378" s="20"/>
      <c r="FZ378" s="20"/>
    </row>
    <row r="379" spans="128:182" x14ac:dyDescent="0.3">
      <c r="DX379" s="18"/>
      <c r="DZ379" s="1">
        <v>20</v>
      </c>
      <c r="EA379" s="146" t="s">
        <v>475</v>
      </c>
      <c r="EB379" s="187">
        <f t="shared" si="130"/>
        <v>0</v>
      </c>
      <c r="EC379" s="184">
        <f t="shared" si="131"/>
        <v>0</v>
      </c>
      <c r="ED379" s="185"/>
      <c r="FO379" s="103"/>
      <c r="FP379" s="103"/>
      <c r="FQ379" s="103"/>
      <c r="FR379" s="103"/>
      <c r="FS379" s="103"/>
      <c r="FT379" s="103"/>
      <c r="FU379" s="103"/>
      <c r="FV379" s="103"/>
      <c r="FX379" s="20"/>
      <c r="FY379" s="20"/>
      <c r="FZ379" s="20"/>
    </row>
    <row r="380" spans="128:182" x14ac:dyDescent="0.3">
      <c r="DX380" s="18"/>
      <c r="DZ380" s="1">
        <v>21</v>
      </c>
      <c r="EA380" s="146" t="s">
        <v>476</v>
      </c>
      <c r="EB380" s="187">
        <f t="shared" si="130"/>
        <v>0</v>
      </c>
      <c r="EC380" s="184">
        <f t="shared" si="131"/>
        <v>0</v>
      </c>
      <c r="ED380" s="185"/>
      <c r="FO380" s="103"/>
      <c r="FP380" s="103"/>
      <c r="FQ380" s="103"/>
      <c r="FR380" s="103"/>
      <c r="FS380" s="103"/>
      <c r="FT380" s="103"/>
      <c r="FU380" s="103"/>
      <c r="FV380" s="103"/>
      <c r="FX380" s="20"/>
      <c r="FY380" s="20"/>
      <c r="FZ380" s="20"/>
    </row>
    <row r="381" spans="128:182" ht="15" thickBot="1" x14ac:dyDescent="0.35">
      <c r="DX381" s="18"/>
      <c r="DZ381" s="1">
        <v>77</v>
      </c>
      <c r="EA381" s="188" t="s">
        <v>19</v>
      </c>
      <c r="EB381" s="189">
        <f t="shared" si="130"/>
        <v>0</v>
      </c>
      <c r="EC381" s="184">
        <f t="shared" si="131"/>
        <v>0</v>
      </c>
      <c r="ED381" s="185"/>
      <c r="FO381" s="103"/>
      <c r="FP381" s="103"/>
      <c r="FQ381" s="103"/>
      <c r="FR381" s="103"/>
      <c r="FS381" s="103"/>
      <c r="FT381" s="103"/>
      <c r="FU381" s="103"/>
      <c r="FV381" s="103"/>
      <c r="FX381" s="20"/>
      <c r="FY381" s="20"/>
      <c r="FZ381" s="20"/>
    </row>
    <row r="382" spans="128:182" ht="15" thickBot="1" x14ac:dyDescent="0.35">
      <c r="DX382" s="18"/>
      <c r="DZ382" s="1">
        <v>88</v>
      </c>
      <c r="EA382" s="71" t="s">
        <v>297</v>
      </c>
      <c r="EB382" s="190">
        <f>SUM(EB365:EB381)</f>
        <v>24</v>
      </c>
      <c r="FO382" s="103"/>
      <c r="FP382" s="103"/>
      <c r="FQ382" s="103"/>
      <c r="FR382" s="103"/>
      <c r="FS382" s="103"/>
      <c r="FT382" s="103"/>
      <c r="FU382" s="103"/>
      <c r="FV382" s="103"/>
      <c r="FX382" s="20"/>
      <c r="FY382" s="20"/>
      <c r="FZ382" s="20"/>
    </row>
    <row r="383" spans="128:182" x14ac:dyDescent="0.3">
      <c r="DX383" s="18"/>
      <c r="FO383" s="103"/>
      <c r="FP383" s="103"/>
      <c r="FQ383" s="103"/>
      <c r="FR383" s="103"/>
      <c r="FS383" s="103"/>
      <c r="FT383" s="103"/>
      <c r="FU383" s="103"/>
      <c r="FV383" s="103"/>
      <c r="FX383" s="20"/>
      <c r="FY383" s="20"/>
      <c r="FZ383" s="20"/>
    </row>
    <row r="384" spans="128:182" x14ac:dyDescent="0.3">
      <c r="DX384" s="18"/>
      <c r="FO384" s="103"/>
      <c r="FP384" s="103"/>
      <c r="FQ384" s="103"/>
      <c r="FR384" s="103"/>
      <c r="FS384" s="103"/>
      <c r="FT384" s="103"/>
      <c r="FU384" s="103"/>
      <c r="FV384" s="103"/>
      <c r="FX384" s="20"/>
      <c r="FY384" s="20"/>
      <c r="FZ384" s="20"/>
    </row>
    <row r="385" spans="128:182" x14ac:dyDescent="0.3">
      <c r="DX385" s="18"/>
      <c r="FX385" s="20"/>
      <c r="FY385" s="20"/>
      <c r="FZ385" s="20"/>
    </row>
    <row r="386" spans="128:182" x14ac:dyDescent="0.3">
      <c r="DX386" s="18"/>
      <c r="EA386" s="170"/>
      <c r="FX386" s="20"/>
      <c r="FY386" s="20"/>
      <c r="FZ386" s="20"/>
    </row>
    <row r="387" spans="128:182" x14ac:dyDescent="0.3">
      <c r="DX387" s="18"/>
      <c r="EA387" s="170"/>
      <c r="FX387" s="20"/>
      <c r="FY387" s="20"/>
      <c r="FZ387" s="20"/>
    </row>
    <row r="388" spans="128:182" x14ac:dyDescent="0.3">
      <c r="DX388" s="18"/>
      <c r="EA388" s="170"/>
      <c r="FX388" s="20"/>
      <c r="FY388" s="20"/>
      <c r="FZ388" s="20"/>
    </row>
    <row r="389" spans="128:182" x14ac:dyDescent="0.3">
      <c r="DX389" s="18"/>
      <c r="EA389" s="170"/>
      <c r="FX389" s="20"/>
      <c r="FY389" s="20"/>
      <c r="FZ389" s="20"/>
    </row>
    <row r="390" spans="128:182" x14ac:dyDescent="0.3">
      <c r="DX390" s="18"/>
      <c r="EA390" s="170"/>
      <c r="FE390" s="1" t="s">
        <v>477</v>
      </c>
      <c r="FX390" s="20"/>
      <c r="FY390" s="20"/>
      <c r="FZ390" s="20"/>
    </row>
    <row r="391" spans="128:182" x14ac:dyDescent="0.3">
      <c r="DX391" s="18"/>
      <c r="EA391" s="170"/>
      <c r="FE391" s="1" t="s">
        <v>478</v>
      </c>
      <c r="FO391" s="103"/>
      <c r="FP391" s="103"/>
      <c r="FQ391" s="103"/>
      <c r="FR391" s="103"/>
      <c r="FS391" s="103"/>
      <c r="FT391" s="103"/>
      <c r="FU391" s="103">
        <v>6</v>
      </c>
      <c r="FV391" s="103">
        <v>4</v>
      </c>
      <c r="FW391" s="18"/>
      <c r="FX391" s="20"/>
      <c r="FY391" s="20"/>
      <c r="FZ391" s="20"/>
    </row>
    <row r="392" spans="128:182" x14ac:dyDescent="0.3">
      <c r="DX392" s="18"/>
      <c r="EA392" s="170"/>
      <c r="FO392" s="103"/>
      <c r="FP392" s="103"/>
      <c r="FQ392" s="103"/>
      <c r="FR392" s="103"/>
      <c r="FS392" s="103"/>
      <c r="FT392" s="103">
        <v>8</v>
      </c>
      <c r="FU392" s="103">
        <v>5</v>
      </c>
      <c r="FV392" s="103">
        <v>2</v>
      </c>
      <c r="FW392" s="18"/>
      <c r="FX392" s="20"/>
      <c r="FY392" s="20"/>
      <c r="FZ392" s="20"/>
    </row>
    <row r="393" spans="128:182" ht="15.75" customHeight="1" thickBot="1" x14ac:dyDescent="0.35">
      <c r="DX393" s="18"/>
      <c r="EA393" s="170"/>
      <c r="FO393" s="103"/>
      <c r="FP393" s="241">
        <v>1</v>
      </c>
      <c r="FQ393" s="241"/>
      <c r="FR393" s="241"/>
      <c r="FS393" s="103">
        <v>1</v>
      </c>
      <c r="FT393" s="103">
        <v>2</v>
      </c>
      <c r="FU393" s="103">
        <v>3</v>
      </c>
      <c r="FV393" s="103">
        <v>1</v>
      </c>
      <c r="FW393" s="18"/>
      <c r="FX393" s="20"/>
      <c r="FY393" s="20"/>
      <c r="FZ393" s="20"/>
    </row>
    <row r="394" spans="128:182" ht="15" thickBot="1" x14ac:dyDescent="0.35">
      <c r="DX394" s="18"/>
      <c r="EA394" s="280"/>
      <c r="EB394" s="281"/>
      <c r="EC394" s="281"/>
      <c r="ED394" s="281"/>
      <c r="EE394" s="281"/>
      <c r="EF394" s="281"/>
      <c r="EG394" s="281"/>
      <c r="EH394" s="281"/>
      <c r="EI394" s="281"/>
      <c r="EJ394" s="281"/>
      <c r="EK394" s="281"/>
      <c r="EL394" s="281"/>
      <c r="EM394" s="19"/>
      <c r="EN394" s="19"/>
      <c r="EO394" s="19"/>
      <c r="EP394" s="19"/>
      <c r="EQ394" s="19"/>
      <c r="ER394" s="281"/>
      <c r="ES394" s="281"/>
      <c r="ET394" s="281"/>
      <c r="EU394" s="281"/>
      <c r="EV394" s="281"/>
      <c r="EW394" s="281"/>
      <c r="FC394" s="282" t="s">
        <v>479</v>
      </c>
      <c r="FD394" s="283"/>
      <c r="FE394" s="242" t="s">
        <v>480</v>
      </c>
      <c r="FF394" s="243"/>
      <c r="FG394" s="243"/>
      <c r="FH394" s="243"/>
      <c r="FI394" s="243"/>
      <c r="FJ394" s="243"/>
      <c r="FK394" s="243"/>
      <c r="FL394" s="243"/>
      <c r="FM394" s="243"/>
      <c r="FN394" s="244"/>
      <c r="FO394" s="245" t="s">
        <v>302</v>
      </c>
      <c r="FP394" s="247" t="s">
        <v>481</v>
      </c>
      <c r="FQ394" s="248"/>
      <c r="FR394" s="249"/>
      <c r="FS394" s="252" t="s">
        <v>482</v>
      </c>
      <c r="FT394" s="253"/>
      <c r="FU394" s="247" t="s">
        <v>483</v>
      </c>
      <c r="FV394" s="249"/>
      <c r="FX394" s="20"/>
      <c r="FY394" s="20"/>
      <c r="FZ394" s="20"/>
    </row>
    <row r="395" spans="128:182" ht="15" thickBot="1" x14ac:dyDescent="0.35">
      <c r="DX395" s="18"/>
      <c r="EA395" s="280"/>
      <c r="EB395" s="25"/>
      <c r="EC395" s="191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FC395" s="284"/>
      <c r="FD395" s="285"/>
      <c r="FE395" s="192" t="str">
        <f t="shared" ref="FE395:FN395" si="132">EB4</f>
        <v>15-15.1</v>
      </c>
      <c r="FF395" s="193" t="str">
        <f t="shared" si="132"/>
        <v>15.1-15.2</v>
      </c>
      <c r="FG395" s="192" t="str">
        <f t="shared" si="132"/>
        <v>15.2-15.3</v>
      </c>
      <c r="FH395" s="193" t="str">
        <f t="shared" si="132"/>
        <v>15.3-15.4</v>
      </c>
      <c r="FI395" s="192" t="str">
        <f t="shared" si="132"/>
        <v>15.4-15.5</v>
      </c>
      <c r="FJ395" s="193" t="str">
        <f t="shared" si="132"/>
        <v>15.5-15.6</v>
      </c>
      <c r="FK395" s="192" t="str">
        <f t="shared" si="132"/>
        <v>15.6-15.7</v>
      </c>
      <c r="FL395" s="193" t="str">
        <f t="shared" si="132"/>
        <v>15.7-15.8</v>
      </c>
      <c r="FM395" s="192" t="str">
        <f t="shared" si="132"/>
        <v>15.8-15.9</v>
      </c>
      <c r="FN395" s="194" t="str">
        <f t="shared" si="132"/>
        <v>15.9-16</v>
      </c>
      <c r="FO395" s="246"/>
      <c r="FP395" s="195" t="s">
        <v>484</v>
      </c>
      <c r="FQ395" s="196" t="s">
        <v>124</v>
      </c>
      <c r="FR395" s="197" t="s">
        <v>485</v>
      </c>
      <c r="FS395" s="195" t="s">
        <v>14</v>
      </c>
      <c r="FT395" s="197" t="s">
        <v>15</v>
      </c>
      <c r="FU395" s="195" t="s">
        <v>486</v>
      </c>
      <c r="FV395" s="198" t="s">
        <v>487</v>
      </c>
      <c r="FX395" s="20"/>
      <c r="FY395" s="20"/>
      <c r="FZ395" s="20"/>
    </row>
    <row r="396" spans="128:182" x14ac:dyDescent="0.3">
      <c r="DX396" s="18"/>
      <c r="EA396" s="170"/>
      <c r="FB396" s="59">
        <v>1</v>
      </c>
      <c r="FC396" s="286" t="s">
        <v>106</v>
      </c>
      <c r="FD396" s="287"/>
      <c r="FE396" s="165">
        <f t="shared" ref="FE396:FM402" si="133">COUNTIFS($A:$A,"&gt;="&amp;EB$1,$A:$A,"&lt;"&amp;EC$1,$AC:$AC,$FB396)</f>
        <v>2</v>
      </c>
      <c r="FF396" s="199">
        <f t="shared" si="133"/>
        <v>0</v>
      </c>
      <c r="FG396" s="165">
        <f t="shared" si="133"/>
        <v>0</v>
      </c>
      <c r="FH396" s="199">
        <f t="shared" si="133"/>
        <v>0</v>
      </c>
      <c r="FI396" s="165">
        <f t="shared" si="133"/>
        <v>0</v>
      </c>
      <c r="FJ396" s="199">
        <f t="shared" si="133"/>
        <v>0</v>
      </c>
      <c r="FK396" s="165">
        <f t="shared" si="133"/>
        <v>0</v>
      </c>
      <c r="FL396" s="199">
        <f t="shared" si="133"/>
        <v>0</v>
      </c>
      <c r="FM396" s="165">
        <f t="shared" si="133"/>
        <v>0</v>
      </c>
      <c r="FN396" s="200">
        <f t="shared" ref="FN396:FN402" si="134">COUNTIFS($A:$A,"&gt;="&amp;EK$1,$A:$A,"&lt;="&amp;EL$1,$AC:$AC,$FB396)</f>
        <v>0</v>
      </c>
      <c r="FO396" s="199">
        <f t="shared" ref="FO396:FO404" si="135">SUM(FE396:FN396)</f>
        <v>2</v>
      </c>
      <c r="FP396" s="201">
        <f t="shared" ref="FP396:FR402" si="136">COUNTIFS(DU:DU,$FP$393,$AC:$AC,$FB396)</f>
        <v>1</v>
      </c>
      <c r="FQ396" s="201">
        <f t="shared" si="136"/>
        <v>0</v>
      </c>
      <c r="FR396" s="201">
        <f t="shared" si="136"/>
        <v>0</v>
      </c>
      <c r="FS396" s="201">
        <f t="shared" ref="FS396:FT402" si="137">COUNTIFS($AC:$AC,$FB396,$AL:$AL,FS$392)+COUNTIFS($AC:$AC,$FB396,$AL:$AL,FS$393)</f>
        <v>1</v>
      </c>
      <c r="FT396" s="201">
        <f t="shared" si="137"/>
        <v>1</v>
      </c>
      <c r="FU396" s="165">
        <f t="shared" ref="FU396:FV402" si="138">COUNTIFS($AM:$AM,FU$391,$AC:$AC,$FB396)+COUNTIFS($AM:$AM,FU$392,$AC:$AC,$FB396)+COUNTIFS($AM:$AM,FU$393,$AC:$AC,$FB396)</f>
        <v>0</v>
      </c>
      <c r="FV396" s="200">
        <f t="shared" si="138"/>
        <v>2</v>
      </c>
      <c r="FW396" s="45"/>
      <c r="FX396" s="20"/>
      <c r="FY396" s="20"/>
      <c r="FZ396" s="20"/>
    </row>
    <row r="397" spans="128:182" x14ac:dyDescent="0.3">
      <c r="DX397" s="18"/>
      <c r="EA397" s="170"/>
      <c r="FB397" s="59">
        <v>2</v>
      </c>
      <c r="FC397" s="278" t="s">
        <v>311</v>
      </c>
      <c r="FD397" s="279"/>
      <c r="FE397" s="202">
        <f t="shared" si="133"/>
        <v>1</v>
      </c>
      <c r="FF397" s="203">
        <f t="shared" si="133"/>
        <v>0</v>
      </c>
      <c r="FG397" s="202">
        <f t="shared" si="133"/>
        <v>0</v>
      </c>
      <c r="FH397" s="203">
        <f t="shared" si="133"/>
        <v>0</v>
      </c>
      <c r="FI397" s="202">
        <f t="shared" si="133"/>
        <v>0</v>
      </c>
      <c r="FJ397" s="203">
        <f t="shared" si="133"/>
        <v>0</v>
      </c>
      <c r="FK397" s="202">
        <f t="shared" si="133"/>
        <v>0</v>
      </c>
      <c r="FL397" s="203">
        <f t="shared" si="133"/>
        <v>0</v>
      </c>
      <c r="FM397" s="202">
        <f t="shared" si="133"/>
        <v>0</v>
      </c>
      <c r="FN397" s="204">
        <f t="shared" si="134"/>
        <v>0</v>
      </c>
      <c r="FO397" s="203">
        <f t="shared" si="135"/>
        <v>1</v>
      </c>
      <c r="FP397" s="205">
        <f t="shared" si="136"/>
        <v>0</v>
      </c>
      <c r="FQ397" s="205">
        <f t="shared" si="136"/>
        <v>0</v>
      </c>
      <c r="FR397" s="205">
        <f t="shared" si="136"/>
        <v>0</v>
      </c>
      <c r="FS397" s="205">
        <f t="shared" si="137"/>
        <v>1</v>
      </c>
      <c r="FT397" s="205">
        <f t="shared" si="137"/>
        <v>0</v>
      </c>
      <c r="FU397" s="202">
        <f t="shared" si="138"/>
        <v>0</v>
      </c>
      <c r="FV397" s="204">
        <f t="shared" si="138"/>
        <v>1</v>
      </c>
      <c r="FW397" s="45"/>
      <c r="FX397" s="20"/>
      <c r="FY397" s="20"/>
      <c r="FZ397" s="20"/>
    </row>
    <row r="398" spans="128:182" x14ac:dyDescent="0.3">
      <c r="DX398" s="18"/>
      <c r="EA398" s="170"/>
      <c r="FB398" s="59">
        <v>3</v>
      </c>
      <c r="FC398" s="278" t="s">
        <v>16</v>
      </c>
      <c r="FD398" s="279"/>
      <c r="FE398" s="202">
        <f t="shared" si="133"/>
        <v>0</v>
      </c>
      <c r="FF398" s="203">
        <f t="shared" si="133"/>
        <v>0</v>
      </c>
      <c r="FG398" s="202">
        <f t="shared" si="133"/>
        <v>0</v>
      </c>
      <c r="FH398" s="203">
        <f t="shared" ref="FH398:FM402" si="139">COUNTIFS($A:$A,"&gt;="&amp;EE$1,$A:$A,"&lt;"&amp;EL$1,$AC:$AC,$FB398)</f>
        <v>0</v>
      </c>
      <c r="FI398" s="202">
        <f t="shared" si="139"/>
        <v>0</v>
      </c>
      <c r="FJ398" s="203">
        <f t="shared" si="139"/>
        <v>0</v>
      </c>
      <c r="FK398" s="202">
        <f t="shared" si="139"/>
        <v>0</v>
      </c>
      <c r="FL398" s="203">
        <f t="shared" si="139"/>
        <v>0</v>
      </c>
      <c r="FM398" s="202">
        <f t="shared" si="139"/>
        <v>0</v>
      </c>
      <c r="FN398" s="204">
        <f t="shared" si="134"/>
        <v>0</v>
      </c>
      <c r="FO398" s="203">
        <f t="shared" si="135"/>
        <v>0</v>
      </c>
      <c r="FP398" s="205">
        <f t="shared" si="136"/>
        <v>0</v>
      </c>
      <c r="FQ398" s="205">
        <f t="shared" si="136"/>
        <v>0</v>
      </c>
      <c r="FR398" s="205">
        <f t="shared" si="136"/>
        <v>0</v>
      </c>
      <c r="FS398" s="205">
        <f t="shared" si="137"/>
        <v>0</v>
      </c>
      <c r="FT398" s="205">
        <f t="shared" si="137"/>
        <v>0</v>
      </c>
      <c r="FU398" s="202">
        <f t="shared" si="138"/>
        <v>0</v>
      </c>
      <c r="FV398" s="204">
        <f t="shared" si="138"/>
        <v>0</v>
      </c>
      <c r="FW398" s="45"/>
      <c r="FX398" s="20"/>
      <c r="FY398" s="20"/>
      <c r="FZ398" s="20"/>
    </row>
    <row r="399" spans="128:182" x14ac:dyDescent="0.3">
      <c r="DX399" s="18"/>
      <c r="EA399" s="170"/>
      <c r="FB399" s="59">
        <v>4</v>
      </c>
      <c r="FC399" s="278" t="s">
        <v>313</v>
      </c>
      <c r="FD399" s="279"/>
      <c r="FE399" s="202">
        <f t="shared" si="133"/>
        <v>3</v>
      </c>
      <c r="FF399" s="203">
        <f t="shared" si="133"/>
        <v>0</v>
      </c>
      <c r="FG399" s="202">
        <f t="shared" si="133"/>
        <v>0</v>
      </c>
      <c r="FH399" s="203">
        <f t="shared" si="139"/>
        <v>0</v>
      </c>
      <c r="FI399" s="202">
        <f t="shared" si="139"/>
        <v>0</v>
      </c>
      <c r="FJ399" s="203">
        <f t="shared" si="139"/>
        <v>0</v>
      </c>
      <c r="FK399" s="202">
        <f t="shared" si="139"/>
        <v>0</v>
      </c>
      <c r="FL399" s="203">
        <f t="shared" si="139"/>
        <v>0</v>
      </c>
      <c r="FM399" s="202">
        <f t="shared" si="139"/>
        <v>0</v>
      </c>
      <c r="FN399" s="204">
        <f t="shared" si="134"/>
        <v>0</v>
      </c>
      <c r="FO399" s="203">
        <f t="shared" si="135"/>
        <v>3</v>
      </c>
      <c r="FP399" s="205">
        <f t="shared" si="136"/>
        <v>3</v>
      </c>
      <c r="FQ399" s="205">
        <f t="shared" si="136"/>
        <v>0</v>
      </c>
      <c r="FR399" s="205">
        <f t="shared" si="136"/>
        <v>0</v>
      </c>
      <c r="FS399" s="205">
        <f t="shared" si="137"/>
        <v>2</v>
      </c>
      <c r="FT399" s="205">
        <f t="shared" si="137"/>
        <v>1</v>
      </c>
      <c r="FU399" s="202">
        <f t="shared" si="138"/>
        <v>0</v>
      </c>
      <c r="FV399" s="202">
        <f t="shared" si="138"/>
        <v>3</v>
      </c>
      <c r="FW399" s="45"/>
      <c r="FX399" s="20"/>
      <c r="FY399" s="20"/>
      <c r="FZ399" s="20"/>
    </row>
    <row r="400" spans="128:182" x14ac:dyDescent="0.3">
      <c r="DX400" s="18"/>
      <c r="EA400" s="170"/>
      <c r="FB400" s="59">
        <v>5</v>
      </c>
      <c r="FC400" s="278" t="s">
        <v>314</v>
      </c>
      <c r="FD400" s="279"/>
      <c r="FE400" s="202">
        <f t="shared" si="133"/>
        <v>0</v>
      </c>
      <c r="FF400" s="203">
        <f t="shared" si="133"/>
        <v>0</v>
      </c>
      <c r="FG400" s="202">
        <f t="shared" si="133"/>
        <v>0</v>
      </c>
      <c r="FH400" s="203">
        <f t="shared" si="139"/>
        <v>0</v>
      </c>
      <c r="FI400" s="202">
        <f t="shared" si="139"/>
        <v>0</v>
      </c>
      <c r="FJ400" s="203">
        <f t="shared" si="139"/>
        <v>0</v>
      </c>
      <c r="FK400" s="202">
        <f t="shared" si="139"/>
        <v>0</v>
      </c>
      <c r="FL400" s="203">
        <f t="shared" si="139"/>
        <v>0</v>
      </c>
      <c r="FM400" s="202">
        <f t="shared" si="139"/>
        <v>0</v>
      </c>
      <c r="FN400" s="204">
        <f t="shared" si="134"/>
        <v>0</v>
      </c>
      <c r="FO400" s="203">
        <f t="shared" si="135"/>
        <v>0</v>
      </c>
      <c r="FP400" s="205">
        <f t="shared" si="136"/>
        <v>0</v>
      </c>
      <c r="FQ400" s="205">
        <f t="shared" si="136"/>
        <v>0</v>
      </c>
      <c r="FR400" s="205">
        <f t="shared" si="136"/>
        <v>0</v>
      </c>
      <c r="FS400" s="205">
        <f t="shared" si="137"/>
        <v>0</v>
      </c>
      <c r="FT400" s="205">
        <f t="shared" si="137"/>
        <v>0</v>
      </c>
      <c r="FU400" s="202">
        <f t="shared" si="138"/>
        <v>0</v>
      </c>
      <c r="FV400" s="28">
        <f t="shared" si="138"/>
        <v>0</v>
      </c>
      <c r="FW400" s="45"/>
      <c r="FX400" s="20"/>
      <c r="FY400" s="20"/>
      <c r="FZ400" s="20"/>
    </row>
    <row r="401" spans="128:182" x14ac:dyDescent="0.3">
      <c r="DX401" s="18"/>
      <c r="EA401" s="170"/>
      <c r="FB401" s="59">
        <v>6</v>
      </c>
      <c r="FC401" s="278" t="s">
        <v>315</v>
      </c>
      <c r="FD401" s="279"/>
      <c r="FE401" s="202">
        <f t="shared" si="133"/>
        <v>0</v>
      </c>
      <c r="FF401" s="203">
        <f t="shared" si="133"/>
        <v>0</v>
      </c>
      <c r="FG401" s="202">
        <f t="shared" si="133"/>
        <v>0</v>
      </c>
      <c r="FH401" s="203">
        <f t="shared" si="139"/>
        <v>0</v>
      </c>
      <c r="FI401" s="202">
        <f t="shared" si="139"/>
        <v>0</v>
      </c>
      <c r="FJ401" s="203">
        <f t="shared" si="139"/>
        <v>0</v>
      </c>
      <c r="FK401" s="202">
        <f t="shared" si="139"/>
        <v>0</v>
      </c>
      <c r="FL401" s="203">
        <f t="shared" si="139"/>
        <v>0</v>
      </c>
      <c r="FM401" s="202">
        <f t="shared" si="139"/>
        <v>0</v>
      </c>
      <c r="FN401" s="204">
        <f t="shared" si="134"/>
        <v>0</v>
      </c>
      <c r="FO401" s="203">
        <f t="shared" si="135"/>
        <v>0</v>
      </c>
      <c r="FP401" s="205">
        <f t="shared" si="136"/>
        <v>0</v>
      </c>
      <c r="FQ401" s="205">
        <f t="shared" si="136"/>
        <v>0</v>
      </c>
      <c r="FR401" s="205">
        <f t="shared" si="136"/>
        <v>0</v>
      </c>
      <c r="FS401" s="205">
        <f t="shared" si="137"/>
        <v>0</v>
      </c>
      <c r="FT401" s="205">
        <f t="shared" si="137"/>
        <v>0</v>
      </c>
      <c r="FU401" s="202">
        <f t="shared" si="138"/>
        <v>0</v>
      </c>
      <c r="FV401" s="204">
        <f t="shared" si="138"/>
        <v>0</v>
      </c>
      <c r="FW401" s="45"/>
      <c r="FX401" s="20"/>
      <c r="FY401" s="20"/>
      <c r="FZ401" s="20"/>
    </row>
    <row r="402" spans="128:182" x14ac:dyDescent="0.3">
      <c r="DX402" s="18"/>
      <c r="EA402" s="170"/>
      <c r="FB402" s="59">
        <v>7</v>
      </c>
      <c r="FC402" s="278" t="s">
        <v>316</v>
      </c>
      <c r="FD402" s="279"/>
      <c r="FE402" s="202">
        <f t="shared" si="133"/>
        <v>0</v>
      </c>
      <c r="FF402" s="203">
        <f t="shared" si="133"/>
        <v>0</v>
      </c>
      <c r="FG402" s="202">
        <f t="shared" si="133"/>
        <v>0</v>
      </c>
      <c r="FH402" s="203">
        <f t="shared" si="139"/>
        <v>0</v>
      </c>
      <c r="FI402" s="202">
        <f t="shared" si="139"/>
        <v>0</v>
      </c>
      <c r="FJ402" s="203">
        <f t="shared" si="139"/>
        <v>0</v>
      </c>
      <c r="FK402" s="202">
        <f t="shared" si="139"/>
        <v>0</v>
      </c>
      <c r="FL402" s="203">
        <f t="shared" si="139"/>
        <v>0</v>
      </c>
      <c r="FM402" s="202">
        <f t="shared" si="139"/>
        <v>0</v>
      </c>
      <c r="FN402" s="204">
        <f t="shared" si="134"/>
        <v>0</v>
      </c>
      <c r="FO402" s="203">
        <f t="shared" si="135"/>
        <v>0</v>
      </c>
      <c r="FP402" s="205">
        <f t="shared" si="136"/>
        <v>0</v>
      </c>
      <c r="FQ402" s="205">
        <f t="shared" si="136"/>
        <v>0</v>
      </c>
      <c r="FR402" s="205">
        <f t="shared" si="136"/>
        <v>0</v>
      </c>
      <c r="FS402" s="205">
        <f t="shared" si="137"/>
        <v>0</v>
      </c>
      <c r="FT402" s="205">
        <f t="shared" si="137"/>
        <v>0</v>
      </c>
      <c r="FU402" s="202">
        <f t="shared" si="138"/>
        <v>0</v>
      </c>
      <c r="FV402" s="204">
        <f t="shared" si="138"/>
        <v>0</v>
      </c>
      <c r="FW402" s="45"/>
      <c r="FX402" s="20"/>
      <c r="FY402" s="20"/>
      <c r="FZ402" s="20"/>
    </row>
    <row r="403" spans="128:182" ht="15" thickBot="1" x14ac:dyDescent="0.35">
      <c r="DX403" s="18"/>
      <c r="EA403" s="170"/>
      <c r="FB403" s="59">
        <v>1</v>
      </c>
      <c r="FC403" s="288" t="s">
        <v>130</v>
      </c>
      <c r="FD403" s="289"/>
      <c r="FE403" s="37">
        <f t="shared" ref="FE403:FM431" si="140">COUNTIFS($AB:$AB,$FB403,$A:$A,"&gt;="&amp;EB$1,$A:$A,"&lt;"&amp;EC$1,$AC:$AC,"="&amp;$DZ$35)+COUNTIFS($AB:$AB,$FB403,$A:$A,"&gt;="&amp;EB$1,$A:$A,"&lt;"&amp;EC$1,$AC:$AC,"="&amp;$DZ$36)</f>
        <v>0</v>
      </c>
      <c r="FF403" s="206">
        <f t="shared" si="140"/>
        <v>0</v>
      </c>
      <c r="FG403" s="37">
        <f t="shared" si="140"/>
        <v>0</v>
      </c>
      <c r="FH403" s="206">
        <f t="shared" si="140"/>
        <v>0</v>
      </c>
      <c r="FI403" s="37">
        <f t="shared" si="140"/>
        <v>0</v>
      </c>
      <c r="FJ403" s="206">
        <f t="shared" si="140"/>
        <v>0</v>
      </c>
      <c r="FK403" s="37">
        <f t="shared" si="140"/>
        <v>0</v>
      </c>
      <c r="FL403" s="206">
        <f t="shared" si="140"/>
        <v>0</v>
      </c>
      <c r="FM403" s="37">
        <f t="shared" si="140"/>
        <v>0</v>
      </c>
      <c r="FN403" s="104">
        <f t="shared" ref="FN403:FN433" si="141">COUNTIFS($AB:$AB,$FB403,$A:$A,"&gt;="&amp;EK$1,$A:$A,"&lt;="&amp;EL$1,$AC:$AC,"="&amp;$DZ$35)+COUNTIFS($AB:$AB,$FB403,$A:$A,"&gt;="&amp;EK$1,$A:$A,"&lt;="&amp;EL$1,$AC:$AC,"="&amp;$DZ$36)</f>
        <v>0</v>
      </c>
      <c r="FO403" s="207">
        <f t="shared" si="135"/>
        <v>0</v>
      </c>
      <c r="FP403" s="208">
        <f t="shared" ref="FP403:FR441" si="142">COUNTIFS(DU:DU,$FP$393,$AC:$AC,$DZ$35,$AB:$AB,$FB403)+COUNTIFS(DU:DU,$FP$393,$AC:$AC,$DZ$36,$AB:$AB,$FB403)</f>
        <v>0</v>
      </c>
      <c r="FQ403" s="208">
        <f t="shared" si="142"/>
        <v>0</v>
      </c>
      <c r="FR403" s="208">
        <f t="shared" si="142"/>
        <v>0</v>
      </c>
      <c r="FS403" s="208">
        <f t="shared" ref="FS403:FT422" si="143">COUNTIFS($AL:$AL,FS$392,$AB:$AB,$FB403,$AC:$AC,$DZ$35)+COUNTIFS($AL:$AL,FS$393,$AB:$AB,$FB403,$AC:$AC,$DZ$36)+COUNTIFS($AL:$AL,FS$392,$AB:$AB,$FB403,$AC:$AC,$DZ$36)+COUNTIFS($AL:$AL,FS$393,$AB:$AB,$FB403,$AC:$AC,$DZ$35)</f>
        <v>0</v>
      </c>
      <c r="FT403" s="208">
        <f t="shared" si="143"/>
        <v>0</v>
      </c>
      <c r="FU403" s="162">
        <f t="shared" ref="FU403:FV422" si="144">COUNTIFS($AM:$AM,FU$391,$AB:$AB,$FB403,$AC:$AC,$DZ$35)+COUNTIFS($AM:$AM,FU$392,$AB:$AB,$FB403,$AC:$AC,$DZ$35)+COUNTIFS($AM:$AM,FU$393,$AB:$AB,$FB403,$AC:$AC,$DZ$35)+COUNTIFS($AM:$AM,FU$391,$AB:$AB,$FB403,$AC:$AC,$DZ$36)+COUNTIFS($AM:$AM,FU$392,$AB:$AB,$FB403,$AC:$AC,$DZ$36)+COUNTIFS($AM:$AM,FU$393,$AB:$AB,$FB403,$AC:$AC,$DZ$36)+COUNTIFS($AM:$AM,FU$391,$AB:$AB,$FB403,$AC:$AC,$DZ$37)+COUNTIFS($AM:$AM,FU$392,$AB:$AB,$FB403,$AC:$AC,$DZ$37)+COUNTIFS($AM:$AM,FU$393,$AB:$AB,$FB403,$AC:$AC,$DZ$37)</f>
        <v>0</v>
      </c>
      <c r="FV403" s="209">
        <f t="shared" si="144"/>
        <v>0</v>
      </c>
      <c r="FW403" s="45"/>
      <c r="FX403" s="20"/>
      <c r="FY403" s="20"/>
      <c r="FZ403" s="20"/>
    </row>
    <row r="404" spans="128:182" x14ac:dyDescent="0.3">
      <c r="DX404" s="18"/>
      <c r="EA404" s="170"/>
      <c r="FB404" s="59">
        <v>19</v>
      </c>
      <c r="FC404" s="290" t="s">
        <v>488</v>
      </c>
      <c r="FD404" s="210" t="s">
        <v>332</v>
      </c>
      <c r="FE404" s="96">
        <f t="shared" si="140"/>
        <v>0</v>
      </c>
      <c r="FF404" s="211">
        <f t="shared" si="140"/>
        <v>0</v>
      </c>
      <c r="FG404" s="96">
        <f t="shared" si="140"/>
        <v>0</v>
      </c>
      <c r="FH404" s="211">
        <f t="shared" si="140"/>
        <v>0</v>
      </c>
      <c r="FI404" s="96">
        <f t="shared" si="140"/>
        <v>0</v>
      </c>
      <c r="FJ404" s="211">
        <f t="shared" si="140"/>
        <v>0</v>
      </c>
      <c r="FK404" s="96">
        <f t="shared" si="140"/>
        <v>0</v>
      </c>
      <c r="FL404" s="211">
        <f t="shared" si="140"/>
        <v>0</v>
      </c>
      <c r="FM404" s="96">
        <f t="shared" si="140"/>
        <v>0</v>
      </c>
      <c r="FN404" s="110">
        <f t="shared" si="141"/>
        <v>0</v>
      </c>
      <c r="FO404" s="165">
        <f t="shared" si="135"/>
        <v>0</v>
      </c>
      <c r="FP404" s="165">
        <f t="shared" si="142"/>
        <v>0</v>
      </c>
      <c r="FQ404" s="97">
        <f t="shared" si="142"/>
        <v>0</v>
      </c>
      <c r="FR404" s="165">
        <f t="shared" si="142"/>
        <v>0</v>
      </c>
      <c r="FS404" s="97">
        <f t="shared" si="143"/>
        <v>0</v>
      </c>
      <c r="FT404" s="201">
        <f t="shared" si="143"/>
        <v>0</v>
      </c>
      <c r="FU404" s="112">
        <f t="shared" si="144"/>
        <v>0</v>
      </c>
      <c r="FV404" s="112">
        <f t="shared" si="144"/>
        <v>0</v>
      </c>
      <c r="FW404" s="45"/>
      <c r="FX404" s="20"/>
      <c r="FY404" s="20"/>
      <c r="FZ404" s="20"/>
    </row>
    <row r="405" spans="128:182" x14ac:dyDescent="0.3">
      <c r="DX405" s="18"/>
      <c r="EA405" s="170"/>
      <c r="FB405" s="59">
        <v>20</v>
      </c>
      <c r="FC405" s="291"/>
      <c r="FD405" s="212" t="s">
        <v>333</v>
      </c>
      <c r="FE405" s="100">
        <f t="shared" si="140"/>
        <v>0</v>
      </c>
      <c r="FF405" s="213">
        <f t="shared" si="140"/>
        <v>0</v>
      </c>
      <c r="FG405" s="100">
        <f t="shared" si="140"/>
        <v>0</v>
      </c>
      <c r="FH405" s="213">
        <f t="shared" si="140"/>
        <v>0</v>
      </c>
      <c r="FI405" s="100">
        <f t="shared" si="140"/>
        <v>0</v>
      </c>
      <c r="FJ405" s="213">
        <f t="shared" si="140"/>
        <v>0</v>
      </c>
      <c r="FK405" s="100">
        <f t="shared" si="140"/>
        <v>0</v>
      </c>
      <c r="FL405" s="213">
        <f t="shared" si="140"/>
        <v>0</v>
      </c>
      <c r="FM405" s="100">
        <f t="shared" si="140"/>
        <v>0</v>
      </c>
      <c r="FN405" s="101">
        <f t="shared" si="141"/>
        <v>0</v>
      </c>
      <c r="FO405" s="112">
        <f t="shared" ref="FO405:FO441" si="145">SUM(FE405:FN405)</f>
        <v>0</v>
      </c>
      <c r="FP405" s="112">
        <f t="shared" si="142"/>
        <v>0</v>
      </c>
      <c r="FQ405" s="97">
        <f t="shared" si="142"/>
        <v>0</v>
      </c>
      <c r="FR405" s="112">
        <f t="shared" si="142"/>
        <v>0</v>
      </c>
      <c r="FS405" s="97">
        <f t="shared" si="143"/>
        <v>0</v>
      </c>
      <c r="FT405" s="214">
        <f t="shared" si="143"/>
        <v>0</v>
      </c>
      <c r="FU405" s="112">
        <f t="shared" si="144"/>
        <v>0</v>
      </c>
      <c r="FV405" s="112">
        <f t="shared" si="144"/>
        <v>0</v>
      </c>
      <c r="FW405" s="45"/>
      <c r="FX405" s="20"/>
      <c r="FY405" s="20"/>
      <c r="FZ405" s="20"/>
    </row>
    <row r="406" spans="128:182" x14ac:dyDescent="0.3">
      <c r="DX406" s="18"/>
      <c r="EA406" s="170"/>
      <c r="FB406" s="59">
        <v>21</v>
      </c>
      <c r="FC406" s="291"/>
      <c r="FD406" s="212" t="s">
        <v>334</v>
      </c>
      <c r="FE406" s="100">
        <f t="shared" si="140"/>
        <v>0</v>
      </c>
      <c r="FF406" s="213">
        <f t="shared" si="140"/>
        <v>0</v>
      </c>
      <c r="FG406" s="100">
        <f t="shared" si="140"/>
        <v>0</v>
      </c>
      <c r="FH406" s="213">
        <f t="shared" si="140"/>
        <v>0</v>
      </c>
      <c r="FI406" s="100">
        <f t="shared" si="140"/>
        <v>0</v>
      </c>
      <c r="FJ406" s="213">
        <f t="shared" si="140"/>
        <v>0</v>
      </c>
      <c r="FK406" s="100">
        <f t="shared" si="140"/>
        <v>0</v>
      </c>
      <c r="FL406" s="213">
        <f t="shared" si="140"/>
        <v>0</v>
      </c>
      <c r="FM406" s="100">
        <f t="shared" si="140"/>
        <v>0</v>
      </c>
      <c r="FN406" s="101">
        <f t="shared" si="141"/>
        <v>0</v>
      </c>
      <c r="FO406" s="112">
        <f t="shared" si="145"/>
        <v>0</v>
      </c>
      <c r="FP406" s="112">
        <f t="shared" si="142"/>
        <v>0</v>
      </c>
      <c r="FQ406" s="97">
        <f t="shared" si="142"/>
        <v>0</v>
      </c>
      <c r="FR406" s="112">
        <f t="shared" si="142"/>
        <v>0</v>
      </c>
      <c r="FS406" s="97">
        <f t="shared" si="143"/>
        <v>0</v>
      </c>
      <c r="FT406" s="214">
        <f t="shared" si="143"/>
        <v>0</v>
      </c>
      <c r="FU406" s="112">
        <f t="shared" si="144"/>
        <v>0</v>
      </c>
      <c r="FV406" s="112">
        <f t="shared" si="144"/>
        <v>0</v>
      </c>
      <c r="FW406" s="45"/>
      <c r="FX406" s="20"/>
      <c r="FY406" s="20"/>
      <c r="FZ406" s="20"/>
    </row>
    <row r="407" spans="128:182" x14ac:dyDescent="0.3">
      <c r="DX407" s="18"/>
      <c r="EA407" s="170"/>
      <c r="FB407" s="59">
        <v>22</v>
      </c>
      <c r="FC407" s="291"/>
      <c r="FD407" s="212" t="s">
        <v>335</v>
      </c>
      <c r="FE407" s="100">
        <f t="shared" si="140"/>
        <v>0</v>
      </c>
      <c r="FF407" s="213">
        <f t="shared" si="140"/>
        <v>0</v>
      </c>
      <c r="FG407" s="100">
        <f t="shared" si="140"/>
        <v>0</v>
      </c>
      <c r="FH407" s="213">
        <f t="shared" si="140"/>
        <v>0</v>
      </c>
      <c r="FI407" s="100">
        <f t="shared" si="140"/>
        <v>0</v>
      </c>
      <c r="FJ407" s="213">
        <f t="shared" si="140"/>
        <v>0</v>
      </c>
      <c r="FK407" s="100">
        <f t="shared" si="140"/>
        <v>0</v>
      </c>
      <c r="FL407" s="213">
        <f t="shared" si="140"/>
        <v>0</v>
      </c>
      <c r="FM407" s="100">
        <f t="shared" si="140"/>
        <v>0</v>
      </c>
      <c r="FN407" s="101">
        <f t="shared" si="141"/>
        <v>0</v>
      </c>
      <c r="FO407" s="112">
        <f t="shared" si="145"/>
        <v>0</v>
      </c>
      <c r="FP407" s="112">
        <f t="shared" si="142"/>
        <v>0</v>
      </c>
      <c r="FQ407" s="97">
        <f t="shared" si="142"/>
        <v>0</v>
      </c>
      <c r="FR407" s="112">
        <f t="shared" si="142"/>
        <v>0</v>
      </c>
      <c r="FS407" s="97">
        <f t="shared" si="143"/>
        <v>0</v>
      </c>
      <c r="FT407" s="214">
        <f t="shared" si="143"/>
        <v>0</v>
      </c>
      <c r="FU407" s="112">
        <f t="shared" si="144"/>
        <v>0</v>
      </c>
      <c r="FV407" s="112">
        <f t="shared" si="144"/>
        <v>0</v>
      </c>
      <c r="FW407" s="45"/>
      <c r="FX407" s="20"/>
      <c r="FY407" s="20"/>
      <c r="FZ407" s="20"/>
    </row>
    <row r="408" spans="128:182" x14ac:dyDescent="0.3">
      <c r="DX408" s="18"/>
      <c r="EA408" s="170"/>
      <c r="FB408" s="59">
        <v>23</v>
      </c>
      <c r="FC408" s="291"/>
      <c r="FD408" s="212" t="s">
        <v>336</v>
      </c>
      <c r="FE408" s="100">
        <f t="shared" si="140"/>
        <v>0</v>
      </c>
      <c r="FF408" s="213">
        <f t="shared" si="140"/>
        <v>0</v>
      </c>
      <c r="FG408" s="100">
        <f t="shared" si="140"/>
        <v>0</v>
      </c>
      <c r="FH408" s="213">
        <f t="shared" si="140"/>
        <v>0</v>
      </c>
      <c r="FI408" s="100">
        <f t="shared" si="140"/>
        <v>0</v>
      </c>
      <c r="FJ408" s="213">
        <f t="shared" si="140"/>
        <v>0</v>
      </c>
      <c r="FK408" s="100">
        <f t="shared" si="140"/>
        <v>0</v>
      </c>
      <c r="FL408" s="213">
        <f t="shared" si="140"/>
        <v>0</v>
      </c>
      <c r="FM408" s="100">
        <f t="shared" si="140"/>
        <v>0</v>
      </c>
      <c r="FN408" s="101">
        <f t="shared" si="141"/>
        <v>0</v>
      </c>
      <c r="FO408" s="112">
        <f t="shared" si="145"/>
        <v>0</v>
      </c>
      <c r="FP408" s="112">
        <f t="shared" si="142"/>
        <v>0</v>
      </c>
      <c r="FQ408" s="97">
        <f t="shared" si="142"/>
        <v>0</v>
      </c>
      <c r="FR408" s="112">
        <f t="shared" si="142"/>
        <v>0</v>
      </c>
      <c r="FS408" s="97">
        <f t="shared" si="143"/>
        <v>0</v>
      </c>
      <c r="FT408" s="214">
        <f t="shared" si="143"/>
        <v>0</v>
      </c>
      <c r="FU408" s="112">
        <f t="shared" si="144"/>
        <v>0</v>
      </c>
      <c r="FV408" s="112">
        <f t="shared" si="144"/>
        <v>0</v>
      </c>
      <c r="FW408" s="45"/>
      <c r="FX408" s="20"/>
      <c r="FY408" s="20"/>
      <c r="FZ408" s="20"/>
    </row>
    <row r="409" spans="128:182" x14ac:dyDescent="0.3">
      <c r="DX409" s="18"/>
      <c r="EA409" s="170"/>
      <c r="FB409" s="59">
        <v>24</v>
      </c>
      <c r="FC409" s="291"/>
      <c r="FD409" s="212" t="s">
        <v>337</v>
      </c>
      <c r="FE409" s="100">
        <f t="shared" si="140"/>
        <v>0</v>
      </c>
      <c r="FF409" s="213">
        <f t="shared" si="140"/>
        <v>0</v>
      </c>
      <c r="FG409" s="100">
        <f t="shared" si="140"/>
        <v>0</v>
      </c>
      <c r="FH409" s="213">
        <f t="shared" si="140"/>
        <v>0</v>
      </c>
      <c r="FI409" s="100">
        <f t="shared" si="140"/>
        <v>0</v>
      </c>
      <c r="FJ409" s="213">
        <f t="shared" si="140"/>
        <v>0</v>
      </c>
      <c r="FK409" s="100">
        <f t="shared" si="140"/>
        <v>0</v>
      </c>
      <c r="FL409" s="213">
        <f t="shared" si="140"/>
        <v>0</v>
      </c>
      <c r="FM409" s="100">
        <f t="shared" si="140"/>
        <v>0</v>
      </c>
      <c r="FN409" s="101">
        <f t="shared" si="141"/>
        <v>0</v>
      </c>
      <c r="FO409" s="112">
        <f t="shared" si="145"/>
        <v>0</v>
      </c>
      <c r="FP409" s="112">
        <f t="shared" si="142"/>
        <v>0</v>
      </c>
      <c r="FQ409" s="97">
        <f t="shared" si="142"/>
        <v>0</v>
      </c>
      <c r="FR409" s="112">
        <f t="shared" si="142"/>
        <v>0</v>
      </c>
      <c r="FS409" s="97">
        <f t="shared" si="143"/>
        <v>0</v>
      </c>
      <c r="FT409" s="214">
        <f t="shared" si="143"/>
        <v>0</v>
      </c>
      <c r="FU409" s="112">
        <f t="shared" si="144"/>
        <v>0</v>
      </c>
      <c r="FV409" s="112">
        <f t="shared" si="144"/>
        <v>0</v>
      </c>
      <c r="FW409" s="45"/>
      <c r="FX409" s="20"/>
      <c r="FY409" s="20"/>
      <c r="FZ409" s="20"/>
    </row>
    <row r="410" spans="128:182" x14ac:dyDescent="0.3">
      <c r="DX410" s="18"/>
      <c r="EA410" s="170"/>
      <c r="FB410" s="59">
        <v>25</v>
      </c>
      <c r="FC410" s="291"/>
      <c r="FD410" s="212" t="s">
        <v>338</v>
      </c>
      <c r="FE410" s="100">
        <f t="shared" si="140"/>
        <v>0</v>
      </c>
      <c r="FF410" s="213">
        <f t="shared" si="140"/>
        <v>0</v>
      </c>
      <c r="FG410" s="100">
        <f t="shared" si="140"/>
        <v>0</v>
      </c>
      <c r="FH410" s="213">
        <f t="shared" si="140"/>
        <v>0</v>
      </c>
      <c r="FI410" s="100">
        <f t="shared" si="140"/>
        <v>0</v>
      </c>
      <c r="FJ410" s="213">
        <f t="shared" si="140"/>
        <v>0</v>
      </c>
      <c r="FK410" s="100">
        <f t="shared" si="140"/>
        <v>0</v>
      </c>
      <c r="FL410" s="213">
        <f t="shared" si="140"/>
        <v>0</v>
      </c>
      <c r="FM410" s="100">
        <f t="shared" si="140"/>
        <v>0</v>
      </c>
      <c r="FN410" s="101">
        <f t="shared" si="141"/>
        <v>0</v>
      </c>
      <c r="FO410" s="112">
        <f t="shared" si="145"/>
        <v>0</v>
      </c>
      <c r="FP410" s="112">
        <f t="shared" si="142"/>
        <v>0</v>
      </c>
      <c r="FQ410" s="97">
        <f t="shared" si="142"/>
        <v>0</v>
      </c>
      <c r="FR410" s="112">
        <f t="shared" si="142"/>
        <v>0</v>
      </c>
      <c r="FS410" s="97">
        <f t="shared" si="143"/>
        <v>0</v>
      </c>
      <c r="FT410" s="214">
        <f t="shared" si="143"/>
        <v>0</v>
      </c>
      <c r="FU410" s="112">
        <f t="shared" si="144"/>
        <v>0</v>
      </c>
      <c r="FV410" s="112">
        <f t="shared" si="144"/>
        <v>0</v>
      </c>
      <c r="FW410" s="45"/>
      <c r="FX410" s="20"/>
      <c r="FY410" s="20"/>
      <c r="FZ410" s="20"/>
    </row>
    <row r="411" spans="128:182" ht="15" customHeight="1" x14ac:dyDescent="0.3">
      <c r="DX411" s="18"/>
      <c r="EA411" s="170"/>
      <c r="FB411" s="59">
        <v>26</v>
      </c>
      <c r="FC411" s="291"/>
      <c r="FD411" s="212" t="s">
        <v>489</v>
      </c>
      <c r="FE411" s="100">
        <f t="shared" si="140"/>
        <v>0</v>
      </c>
      <c r="FF411" s="213">
        <f t="shared" si="140"/>
        <v>0</v>
      </c>
      <c r="FG411" s="100">
        <f t="shared" si="140"/>
        <v>0</v>
      </c>
      <c r="FH411" s="213">
        <f t="shared" si="140"/>
        <v>0</v>
      </c>
      <c r="FI411" s="100">
        <f t="shared" si="140"/>
        <v>0</v>
      </c>
      <c r="FJ411" s="213">
        <f t="shared" si="140"/>
        <v>0</v>
      </c>
      <c r="FK411" s="100">
        <f t="shared" si="140"/>
        <v>0</v>
      </c>
      <c r="FL411" s="213">
        <f t="shared" si="140"/>
        <v>0</v>
      </c>
      <c r="FM411" s="100">
        <f t="shared" si="140"/>
        <v>0</v>
      </c>
      <c r="FN411" s="101">
        <f t="shared" si="141"/>
        <v>0</v>
      </c>
      <c r="FO411" s="112">
        <f t="shared" si="145"/>
        <v>0</v>
      </c>
      <c r="FP411" s="112">
        <f t="shared" si="142"/>
        <v>0</v>
      </c>
      <c r="FQ411" s="97">
        <f t="shared" si="142"/>
        <v>0</v>
      </c>
      <c r="FR411" s="112">
        <f t="shared" si="142"/>
        <v>0</v>
      </c>
      <c r="FS411" s="97">
        <f t="shared" si="143"/>
        <v>0</v>
      </c>
      <c r="FT411" s="214">
        <f t="shared" si="143"/>
        <v>0</v>
      </c>
      <c r="FU411" s="112">
        <f t="shared" si="144"/>
        <v>0</v>
      </c>
      <c r="FV411" s="112">
        <f t="shared" si="144"/>
        <v>0</v>
      </c>
      <c r="FW411" s="45"/>
      <c r="FX411" s="20"/>
      <c r="FY411" s="20"/>
      <c r="FZ411" s="20"/>
    </row>
    <row r="412" spans="128:182" x14ac:dyDescent="0.3">
      <c r="DX412" s="18"/>
      <c r="FB412" s="59">
        <v>27</v>
      </c>
      <c r="FC412" s="291"/>
      <c r="FD412" s="215" t="s">
        <v>118</v>
      </c>
      <c r="FE412" s="100">
        <f t="shared" si="140"/>
        <v>3</v>
      </c>
      <c r="FF412" s="213">
        <f t="shared" si="140"/>
        <v>0</v>
      </c>
      <c r="FG412" s="100">
        <f t="shared" si="140"/>
        <v>0</v>
      </c>
      <c r="FH412" s="213">
        <f t="shared" si="140"/>
        <v>0</v>
      </c>
      <c r="FI412" s="100">
        <f t="shared" si="140"/>
        <v>0</v>
      </c>
      <c r="FJ412" s="213">
        <f t="shared" si="140"/>
        <v>0</v>
      </c>
      <c r="FK412" s="100">
        <f t="shared" si="140"/>
        <v>0</v>
      </c>
      <c r="FL412" s="213">
        <f t="shared" si="140"/>
        <v>0</v>
      </c>
      <c r="FM412" s="100">
        <f t="shared" si="140"/>
        <v>0</v>
      </c>
      <c r="FN412" s="101">
        <f t="shared" si="141"/>
        <v>0</v>
      </c>
      <c r="FO412" s="112">
        <f t="shared" si="145"/>
        <v>3</v>
      </c>
      <c r="FP412" s="112">
        <f t="shared" si="142"/>
        <v>1</v>
      </c>
      <c r="FQ412" s="216">
        <f t="shared" si="142"/>
        <v>0</v>
      </c>
      <c r="FR412" s="112">
        <f t="shared" si="142"/>
        <v>0</v>
      </c>
      <c r="FS412" s="97">
        <f t="shared" si="143"/>
        <v>2</v>
      </c>
      <c r="FT412" s="214">
        <f t="shared" si="143"/>
        <v>1</v>
      </c>
      <c r="FU412" s="112">
        <f t="shared" si="144"/>
        <v>0</v>
      </c>
      <c r="FV412" s="112">
        <f t="shared" si="144"/>
        <v>3</v>
      </c>
      <c r="FW412" s="45"/>
      <c r="FX412" s="20"/>
      <c r="FY412" s="20"/>
      <c r="FZ412" s="20"/>
    </row>
    <row r="413" spans="128:182" x14ac:dyDescent="0.3">
      <c r="DX413" s="18"/>
      <c r="FB413" s="59">
        <v>28</v>
      </c>
      <c r="FC413" s="291"/>
      <c r="FD413" s="212" t="s">
        <v>147</v>
      </c>
      <c r="FE413" s="100">
        <f t="shared" si="140"/>
        <v>0</v>
      </c>
      <c r="FF413" s="213">
        <f t="shared" si="140"/>
        <v>0</v>
      </c>
      <c r="FG413" s="100">
        <f t="shared" si="140"/>
        <v>0</v>
      </c>
      <c r="FH413" s="213">
        <f t="shared" si="140"/>
        <v>0</v>
      </c>
      <c r="FI413" s="100">
        <f t="shared" si="140"/>
        <v>0</v>
      </c>
      <c r="FJ413" s="213">
        <f t="shared" si="140"/>
        <v>0</v>
      </c>
      <c r="FK413" s="100">
        <f t="shared" si="140"/>
        <v>0</v>
      </c>
      <c r="FL413" s="213">
        <f t="shared" si="140"/>
        <v>0</v>
      </c>
      <c r="FM413" s="100">
        <f t="shared" si="140"/>
        <v>0</v>
      </c>
      <c r="FN413" s="101">
        <f t="shared" si="141"/>
        <v>0</v>
      </c>
      <c r="FO413" s="112">
        <f t="shared" si="145"/>
        <v>0</v>
      </c>
      <c r="FP413" s="202">
        <f t="shared" si="142"/>
        <v>0</v>
      </c>
      <c r="FQ413" s="216">
        <f t="shared" si="142"/>
        <v>0</v>
      </c>
      <c r="FR413" s="217">
        <f t="shared" si="142"/>
        <v>0</v>
      </c>
      <c r="FS413" s="216">
        <f t="shared" si="143"/>
        <v>0</v>
      </c>
      <c r="FT413" s="218">
        <f t="shared" si="143"/>
        <v>0</v>
      </c>
      <c r="FU413" s="217">
        <f t="shared" si="144"/>
        <v>0</v>
      </c>
      <c r="FV413" s="217">
        <f t="shared" si="144"/>
        <v>0</v>
      </c>
      <c r="FW413" s="45"/>
      <c r="FX413" s="20"/>
      <c r="FY413" s="20"/>
      <c r="FZ413" s="20"/>
    </row>
    <row r="414" spans="128:182" x14ac:dyDescent="0.3">
      <c r="DX414" s="18"/>
      <c r="FB414" s="59">
        <v>29</v>
      </c>
      <c r="FC414" s="291"/>
      <c r="FD414" s="212" t="s">
        <v>340</v>
      </c>
      <c r="FE414" s="100">
        <f t="shared" si="140"/>
        <v>0</v>
      </c>
      <c r="FF414" s="213">
        <f t="shared" si="140"/>
        <v>0</v>
      </c>
      <c r="FG414" s="100">
        <f t="shared" si="140"/>
        <v>0</v>
      </c>
      <c r="FH414" s="213">
        <f t="shared" si="140"/>
        <v>0</v>
      </c>
      <c r="FI414" s="100">
        <f t="shared" si="140"/>
        <v>0</v>
      </c>
      <c r="FJ414" s="213">
        <f t="shared" si="140"/>
        <v>0</v>
      </c>
      <c r="FK414" s="100">
        <f t="shared" si="140"/>
        <v>0</v>
      </c>
      <c r="FL414" s="213">
        <f t="shared" si="140"/>
        <v>0</v>
      </c>
      <c r="FM414" s="100">
        <f t="shared" si="140"/>
        <v>0</v>
      </c>
      <c r="FN414" s="101">
        <f t="shared" si="141"/>
        <v>0</v>
      </c>
      <c r="FO414" s="112">
        <f t="shared" si="145"/>
        <v>0</v>
      </c>
      <c r="FP414" s="202">
        <f t="shared" si="142"/>
        <v>0</v>
      </c>
      <c r="FQ414" s="216">
        <f t="shared" si="142"/>
        <v>0</v>
      </c>
      <c r="FR414" s="217">
        <f t="shared" si="142"/>
        <v>0</v>
      </c>
      <c r="FS414" s="216">
        <f t="shared" si="143"/>
        <v>0</v>
      </c>
      <c r="FT414" s="218">
        <f t="shared" si="143"/>
        <v>0</v>
      </c>
      <c r="FU414" s="217">
        <f t="shared" si="144"/>
        <v>0</v>
      </c>
      <c r="FV414" s="217">
        <f t="shared" si="144"/>
        <v>0</v>
      </c>
      <c r="FW414" s="45"/>
      <c r="FX414" s="20"/>
      <c r="FY414" s="20"/>
      <c r="FZ414" s="20"/>
    </row>
    <row r="415" spans="128:182" x14ac:dyDescent="0.3">
      <c r="DX415" s="18"/>
      <c r="FB415" s="59">
        <v>30</v>
      </c>
      <c r="FC415" s="291"/>
      <c r="FD415" s="215" t="s">
        <v>146</v>
      </c>
      <c r="FE415" s="100">
        <f t="shared" si="140"/>
        <v>2</v>
      </c>
      <c r="FF415" s="213">
        <f t="shared" si="140"/>
        <v>0</v>
      </c>
      <c r="FG415" s="100">
        <f t="shared" si="140"/>
        <v>0</v>
      </c>
      <c r="FH415" s="213">
        <f t="shared" si="140"/>
        <v>0</v>
      </c>
      <c r="FI415" s="100">
        <f t="shared" si="140"/>
        <v>0</v>
      </c>
      <c r="FJ415" s="213">
        <f t="shared" si="140"/>
        <v>0</v>
      </c>
      <c r="FK415" s="100">
        <f t="shared" si="140"/>
        <v>0</v>
      </c>
      <c r="FL415" s="213">
        <f t="shared" si="140"/>
        <v>0</v>
      </c>
      <c r="FM415" s="100">
        <f t="shared" si="140"/>
        <v>0</v>
      </c>
      <c r="FN415" s="101">
        <f t="shared" si="141"/>
        <v>0</v>
      </c>
      <c r="FO415" s="112">
        <f t="shared" si="145"/>
        <v>2</v>
      </c>
      <c r="FP415" s="202">
        <f t="shared" si="142"/>
        <v>1</v>
      </c>
      <c r="FQ415" s="216">
        <f t="shared" si="142"/>
        <v>0</v>
      </c>
      <c r="FR415" s="217">
        <f t="shared" si="142"/>
        <v>0</v>
      </c>
      <c r="FS415" s="216">
        <f t="shared" si="143"/>
        <v>1</v>
      </c>
      <c r="FT415" s="218">
        <f t="shared" si="143"/>
        <v>1</v>
      </c>
      <c r="FU415" s="217">
        <f t="shared" si="144"/>
        <v>1</v>
      </c>
      <c r="FV415" s="217">
        <f t="shared" si="144"/>
        <v>1</v>
      </c>
      <c r="FW415" s="45"/>
      <c r="FX415" s="20"/>
      <c r="FY415" s="20"/>
      <c r="FZ415" s="20"/>
    </row>
    <row r="416" spans="128:182" x14ac:dyDescent="0.3">
      <c r="DX416" s="18"/>
      <c r="FB416" s="59">
        <v>31</v>
      </c>
      <c r="FC416" s="291"/>
      <c r="FD416" s="212" t="s">
        <v>138</v>
      </c>
      <c r="FE416" s="100">
        <f t="shared" si="140"/>
        <v>0</v>
      </c>
      <c r="FF416" s="213">
        <f t="shared" si="140"/>
        <v>0</v>
      </c>
      <c r="FG416" s="100">
        <f t="shared" si="140"/>
        <v>0</v>
      </c>
      <c r="FH416" s="213">
        <f t="shared" si="140"/>
        <v>0</v>
      </c>
      <c r="FI416" s="100">
        <f t="shared" si="140"/>
        <v>0</v>
      </c>
      <c r="FJ416" s="213">
        <f t="shared" si="140"/>
        <v>0</v>
      </c>
      <c r="FK416" s="100">
        <f t="shared" si="140"/>
        <v>0</v>
      </c>
      <c r="FL416" s="213">
        <f t="shared" si="140"/>
        <v>0</v>
      </c>
      <c r="FM416" s="100">
        <f t="shared" si="140"/>
        <v>0</v>
      </c>
      <c r="FN416" s="101">
        <f t="shared" si="141"/>
        <v>0</v>
      </c>
      <c r="FO416" s="112">
        <f t="shared" si="145"/>
        <v>0</v>
      </c>
      <c r="FP416" s="217">
        <f t="shared" si="142"/>
        <v>0</v>
      </c>
      <c r="FQ416" s="216">
        <f t="shared" si="142"/>
        <v>0</v>
      </c>
      <c r="FR416" s="217">
        <f t="shared" si="142"/>
        <v>0</v>
      </c>
      <c r="FS416" s="216">
        <f t="shared" si="143"/>
        <v>0</v>
      </c>
      <c r="FT416" s="218">
        <f t="shared" si="143"/>
        <v>0</v>
      </c>
      <c r="FU416" s="217">
        <f t="shared" si="144"/>
        <v>0</v>
      </c>
      <c r="FV416" s="217">
        <f t="shared" si="144"/>
        <v>0</v>
      </c>
      <c r="FW416" s="45"/>
      <c r="FX416" s="20"/>
      <c r="FY416" s="20"/>
      <c r="FZ416" s="20"/>
    </row>
    <row r="417" spans="128:182" x14ac:dyDescent="0.3">
      <c r="DX417" s="18"/>
      <c r="FB417" s="59">
        <v>32</v>
      </c>
      <c r="FC417" s="291"/>
      <c r="FD417" s="215" t="s">
        <v>341</v>
      </c>
      <c r="FE417" s="100">
        <f t="shared" si="140"/>
        <v>2</v>
      </c>
      <c r="FF417" s="213">
        <f t="shared" si="140"/>
        <v>0</v>
      </c>
      <c r="FG417" s="100">
        <f t="shared" si="140"/>
        <v>0</v>
      </c>
      <c r="FH417" s="213">
        <f t="shared" si="140"/>
        <v>0</v>
      </c>
      <c r="FI417" s="100">
        <f t="shared" si="140"/>
        <v>0</v>
      </c>
      <c r="FJ417" s="213">
        <f t="shared" si="140"/>
        <v>0</v>
      </c>
      <c r="FK417" s="100">
        <f t="shared" si="140"/>
        <v>0</v>
      </c>
      <c r="FL417" s="213">
        <f t="shared" si="140"/>
        <v>0</v>
      </c>
      <c r="FM417" s="100">
        <f t="shared" si="140"/>
        <v>0</v>
      </c>
      <c r="FN417" s="101">
        <f t="shared" si="141"/>
        <v>0</v>
      </c>
      <c r="FO417" s="112">
        <f t="shared" si="145"/>
        <v>2</v>
      </c>
      <c r="FP417" s="217">
        <f t="shared" si="142"/>
        <v>1</v>
      </c>
      <c r="FQ417" s="216">
        <f t="shared" si="142"/>
        <v>0</v>
      </c>
      <c r="FR417" s="217">
        <f t="shared" si="142"/>
        <v>0</v>
      </c>
      <c r="FS417" s="216">
        <f t="shared" si="143"/>
        <v>2</v>
      </c>
      <c r="FT417" s="218">
        <f t="shared" si="143"/>
        <v>0</v>
      </c>
      <c r="FU417" s="217">
        <f t="shared" si="144"/>
        <v>0</v>
      </c>
      <c r="FV417" s="217">
        <f t="shared" si="144"/>
        <v>2</v>
      </c>
      <c r="FW417" s="45"/>
      <c r="FX417" s="20"/>
      <c r="FY417" s="20"/>
      <c r="FZ417" s="20"/>
    </row>
    <row r="418" spans="128:182" x14ac:dyDescent="0.3">
      <c r="DX418" s="18"/>
      <c r="FB418" s="59">
        <v>33</v>
      </c>
      <c r="FC418" s="291"/>
      <c r="FD418" s="212" t="s">
        <v>342</v>
      </c>
      <c r="FE418" s="100">
        <f t="shared" si="140"/>
        <v>2</v>
      </c>
      <c r="FF418" s="213">
        <f t="shared" si="140"/>
        <v>0</v>
      </c>
      <c r="FG418" s="100">
        <f t="shared" si="140"/>
        <v>0</v>
      </c>
      <c r="FH418" s="213">
        <f t="shared" si="140"/>
        <v>0</v>
      </c>
      <c r="FI418" s="100">
        <f t="shared" si="140"/>
        <v>0</v>
      </c>
      <c r="FJ418" s="213">
        <f t="shared" si="140"/>
        <v>0</v>
      </c>
      <c r="FK418" s="100">
        <f t="shared" si="140"/>
        <v>0</v>
      </c>
      <c r="FL418" s="213">
        <f t="shared" si="140"/>
        <v>0</v>
      </c>
      <c r="FM418" s="100">
        <f t="shared" si="140"/>
        <v>0</v>
      </c>
      <c r="FN418" s="101">
        <f t="shared" si="141"/>
        <v>0</v>
      </c>
      <c r="FO418" s="112">
        <f t="shared" si="145"/>
        <v>2</v>
      </c>
      <c r="FP418" s="217">
        <f t="shared" si="142"/>
        <v>2</v>
      </c>
      <c r="FQ418" s="216">
        <f t="shared" si="142"/>
        <v>0</v>
      </c>
      <c r="FR418" s="217">
        <f t="shared" si="142"/>
        <v>0</v>
      </c>
      <c r="FS418" s="216">
        <f t="shared" si="143"/>
        <v>1</v>
      </c>
      <c r="FT418" s="218">
        <f t="shared" si="143"/>
        <v>1</v>
      </c>
      <c r="FU418" s="217">
        <f t="shared" si="144"/>
        <v>0</v>
      </c>
      <c r="FV418" s="217">
        <f t="shared" si="144"/>
        <v>2</v>
      </c>
      <c r="FW418" s="45"/>
      <c r="FX418" s="20"/>
      <c r="FY418" s="20"/>
      <c r="FZ418" s="20"/>
    </row>
    <row r="419" spans="128:182" x14ac:dyDescent="0.3">
      <c r="DX419" s="18"/>
      <c r="FB419" s="59">
        <v>34</v>
      </c>
      <c r="FC419" s="291"/>
      <c r="FD419" s="212" t="s">
        <v>142</v>
      </c>
      <c r="FE419" s="100">
        <f t="shared" si="140"/>
        <v>0</v>
      </c>
      <c r="FF419" s="213">
        <f t="shared" si="140"/>
        <v>0</v>
      </c>
      <c r="FG419" s="100">
        <f t="shared" si="140"/>
        <v>0</v>
      </c>
      <c r="FH419" s="213">
        <f t="shared" si="140"/>
        <v>0</v>
      </c>
      <c r="FI419" s="100">
        <f t="shared" si="140"/>
        <v>0</v>
      </c>
      <c r="FJ419" s="213">
        <f t="shared" si="140"/>
        <v>0</v>
      </c>
      <c r="FK419" s="100">
        <f t="shared" si="140"/>
        <v>0</v>
      </c>
      <c r="FL419" s="213">
        <f t="shared" si="140"/>
        <v>0</v>
      </c>
      <c r="FM419" s="100">
        <f t="shared" si="140"/>
        <v>0</v>
      </c>
      <c r="FN419" s="101">
        <f t="shared" si="141"/>
        <v>0</v>
      </c>
      <c r="FO419" s="112">
        <f t="shared" si="145"/>
        <v>0</v>
      </c>
      <c r="FP419" s="217">
        <f t="shared" si="142"/>
        <v>0</v>
      </c>
      <c r="FQ419" s="216">
        <f t="shared" si="142"/>
        <v>0</v>
      </c>
      <c r="FR419" s="217">
        <f t="shared" si="142"/>
        <v>0</v>
      </c>
      <c r="FS419" s="216">
        <f t="shared" si="143"/>
        <v>0</v>
      </c>
      <c r="FT419" s="218">
        <f t="shared" si="143"/>
        <v>0</v>
      </c>
      <c r="FU419" s="217">
        <f t="shared" si="144"/>
        <v>0</v>
      </c>
      <c r="FV419" s="217">
        <f t="shared" si="144"/>
        <v>0</v>
      </c>
      <c r="FW419" s="45"/>
      <c r="FX419" s="20"/>
      <c r="FY419" s="20"/>
      <c r="FZ419" s="20"/>
    </row>
    <row r="420" spans="128:182" x14ac:dyDescent="0.3">
      <c r="DX420" s="18"/>
      <c r="FB420" s="59">
        <v>35</v>
      </c>
      <c r="FC420" s="291"/>
      <c r="FD420" s="212" t="s">
        <v>343</v>
      </c>
      <c r="FE420" s="100">
        <f t="shared" si="140"/>
        <v>0</v>
      </c>
      <c r="FF420" s="213">
        <f t="shared" si="140"/>
        <v>0</v>
      </c>
      <c r="FG420" s="100">
        <f t="shared" si="140"/>
        <v>0</v>
      </c>
      <c r="FH420" s="213">
        <f t="shared" si="140"/>
        <v>0</v>
      </c>
      <c r="FI420" s="100">
        <f t="shared" si="140"/>
        <v>0</v>
      </c>
      <c r="FJ420" s="213">
        <f t="shared" si="140"/>
        <v>0</v>
      </c>
      <c r="FK420" s="100">
        <f t="shared" si="140"/>
        <v>0</v>
      </c>
      <c r="FL420" s="213">
        <f t="shared" si="140"/>
        <v>0</v>
      </c>
      <c r="FM420" s="100">
        <f t="shared" si="140"/>
        <v>0</v>
      </c>
      <c r="FN420" s="101">
        <f t="shared" si="141"/>
        <v>0</v>
      </c>
      <c r="FO420" s="112">
        <f t="shared" si="145"/>
        <v>0</v>
      </c>
      <c r="FP420" s="217">
        <f t="shared" si="142"/>
        <v>0</v>
      </c>
      <c r="FQ420" s="216">
        <f t="shared" si="142"/>
        <v>0</v>
      </c>
      <c r="FR420" s="217">
        <f t="shared" si="142"/>
        <v>0</v>
      </c>
      <c r="FS420" s="216">
        <f t="shared" si="143"/>
        <v>0</v>
      </c>
      <c r="FT420" s="218">
        <f t="shared" si="143"/>
        <v>0</v>
      </c>
      <c r="FU420" s="217">
        <f t="shared" si="144"/>
        <v>0</v>
      </c>
      <c r="FV420" s="217">
        <f t="shared" si="144"/>
        <v>0</v>
      </c>
      <c r="FW420" s="45"/>
      <c r="FX420" s="20"/>
      <c r="FY420" s="20"/>
      <c r="FZ420" s="20"/>
    </row>
    <row r="421" spans="128:182" x14ac:dyDescent="0.3">
      <c r="DX421" s="18"/>
      <c r="FB421" s="59">
        <v>36</v>
      </c>
      <c r="FC421" s="291"/>
      <c r="FD421" s="212" t="s">
        <v>344</v>
      </c>
      <c r="FE421" s="100">
        <f t="shared" si="140"/>
        <v>0</v>
      </c>
      <c r="FF421" s="213">
        <f t="shared" si="140"/>
        <v>0</v>
      </c>
      <c r="FG421" s="100">
        <f t="shared" si="140"/>
        <v>0</v>
      </c>
      <c r="FH421" s="213">
        <f t="shared" si="140"/>
        <v>0</v>
      </c>
      <c r="FI421" s="100">
        <f t="shared" si="140"/>
        <v>0</v>
      </c>
      <c r="FJ421" s="213">
        <f t="shared" si="140"/>
        <v>0</v>
      </c>
      <c r="FK421" s="100">
        <f t="shared" si="140"/>
        <v>0</v>
      </c>
      <c r="FL421" s="213">
        <f t="shared" si="140"/>
        <v>0</v>
      </c>
      <c r="FM421" s="100">
        <f t="shared" si="140"/>
        <v>0</v>
      </c>
      <c r="FN421" s="101">
        <f t="shared" si="141"/>
        <v>0</v>
      </c>
      <c r="FO421" s="112">
        <f t="shared" si="145"/>
        <v>0</v>
      </c>
      <c r="FP421" s="217">
        <f t="shared" si="142"/>
        <v>0</v>
      </c>
      <c r="FQ421" s="216">
        <f t="shared" si="142"/>
        <v>0</v>
      </c>
      <c r="FR421" s="217">
        <f t="shared" si="142"/>
        <v>0</v>
      </c>
      <c r="FS421" s="216">
        <f t="shared" si="143"/>
        <v>0</v>
      </c>
      <c r="FT421" s="218">
        <f t="shared" si="143"/>
        <v>0</v>
      </c>
      <c r="FU421" s="217">
        <f t="shared" si="144"/>
        <v>0</v>
      </c>
      <c r="FV421" s="217">
        <f t="shared" si="144"/>
        <v>0</v>
      </c>
      <c r="FW421" s="45"/>
      <c r="FX421" s="20"/>
      <c r="FY421" s="20"/>
      <c r="FZ421" s="20"/>
    </row>
    <row r="422" spans="128:182" x14ac:dyDescent="0.3">
      <c r="DX422" s="18"/>
      <c r="FB422" s="59">
        <v>37</v>
      </c>
      <c r="FC422" s="291"/>
      <c r="FD422" s="212" t="s">
        <v>156</v>
      </c>
      <c r="FE422" s="100">
        <f t="shared" si="140"/>
        <v>0</v>
      </c>
      <c r="FF422" s="213">
        <f t="shared" si="140"/>
        <v>0</v>
      </c>
      <c r="FG422" s="100">
        <f t="shared" si="140"/>
        <v>0</v>
      </c>
      <c r="FH422" s="213">
        <f t="shared" si="140"/>
        <v>0</v>
      </c>
      <c r="FI422" s="100">
        <f t="shared" si="140"/>
        <v>0</v>
      </c>
      <c r="FJ422" s="213">
        <f t="shared" si="140"/>
        <v>0</v>
      </c>
      <c r="FK422" s="100">
        <f t="shared" si="140"/>
        <v>0</v>
      </c>
      <c r="FL422" s="213">
        <f t="shared" si="140"/>
        <v>0</v>
      </c>
      <c r="FM422" s="100">
        <f t="shared" si="140"/>
        <v>0</v>
      </c>
      <c r="FN422" s="101">
        <f t="shared" si="141"/>
        <v>0</v>
      </c>
      <c r="FO422" s="112">
        <f t="shared" si="145"/>
        <v>0</v>
      </c>
      <c r="FP422" s="217">
        <f t="shared" si="142"/>
        <v>0</v>
      </c>
      <c r="FQ422" s="216">
        <f t="shared" si="142"/>
        <v>0</v>
      </c>
      <c r="FR422" s="217">
        <f t="shared" si="142"/>
        <v>0</v>
      </c>
      <c r="FS422" s="216">
        <f t="shared" si="143"/>
        <v>0</v>
      </c>
      <c r="FT422" s="218">
        <f t="shared" si="143"/>
        <v>0</v>
      </c>
      <c r="FU422" s="217">
        <f t="shared" si="144"/>
        <v>0</v>
      </c>
      <c r="FV422" s="217">
        <f t="shared" si="144"/>
        <v>0</v>
      </c>
      <c r="FW422" s="45"/>
      <c r="FX422" s="20"/>
      <c r="FY422" s="20"/>
      <c r="FZ422" s="20"/>
    </row>
    <row r="423" spans="128:182" x14ac:dyDescent="0.3">
      <c r="DX423" s="18"/>
      <c r="FB423" s="59">
        <v>38</v>
      </c>
      <c r="FC423" s="291"/>
      <c r="FD423" s="212" t="s">
        <v>345</v>
      </c>
      <c r="FE423" s="100">
        <f t="shared" si="140"/>
        <v>0</v>
      </c>
      <c r="FF423" s="213">
        <f t="shared" si="140"/>
        <v>0</v>
      </c>
      <c r="FG423" s="100">
        <f t="shared" si="140"/>
        <v>0</v>
      </c>
      <c r="FH423" s="213">
        <f t="shared" si="140"/>
        <v>0</v>
      </c>
      <c r="FI423" s="100">
        <f t="shared" si="140"/>
        <v>0</v>
      </c>
      <c r="FJ423" s="213">
        <f t="shared" si="140"/>
        <v>0</v>
      </c>
      <c r="FK423" s="100">
        <f t="shared" si="140"/>
        <v>0</v>
      </c>
      <c r="FL423" s="213">
        <f t="shared" si="140"/>
        <v>0</v>
      </c>
      <c r="FM423" s="100">
        <f t="shared" si="140"/>
        <v>0</v>
      </c>
      <c r="FN423" s="101">
        <f t="shared" si="141"/>
        <v>0</v>
      </c>
      <c r="FO423" s="112">
        <f t="shared" si="145"/>
        <v>0</v>
      </c>
      <c r="FP423" s="217">
        <f t="shared" si="142"/>
        <v>0</v>
      </c>
      <c r="FQ423" s="216">
        <f t="shared" si="142"/>
        <v>0</v>
      </c>
      <c r="FR423" s="217">
        <f t="shared" si="142"/>
        <v>0</v>
      </c>
      <c r="FS423" s="216">
        <f t="shared" ref="FS423:FT441" si="146">COUNTIFS($AL:$AL,FS$392,$AB:$AB,$FB423,$AC:$AC,$DZ$35)+COUNTIFS($AL:$AL,FS$393,$AB:$AB,$FB423,$AC:$AC,$DZ$36)+COUNTIFS($AL:$AL,FS$392,$AB:$AB,$FB423,$AC:$AC,$DZ$36)+COUNTIFS($AL:$AL,FS$393,$AB:$AB,$FB423,$AC:$AC,$DZ$35)</f>
        <v>0</v>
      </c>
      <c r="FT423" s="218">
        <f t="shared" si="146"/>
        <v>0</v>
      </c>
      <c r="FU423" s="217">
        <f t="shared" ref="FU423:FV441" si="147">COUNTIFS($AM:$AM,FU$391,$AB:$AB,$FB423,$AC:$AC,$DZ$35)+COUNTIFS($AM:$AM,FU$392,$AB:$AB,$FB423,$AC:$AC,$DZ$35)+COUNTIFS($AM:$AM,FU$393,$AB:$AB,$FB423,$AC:$AC,$DZ$35)+COUNTIFS($AM:$AM,FU$391,$AB:$AB,$FB423,$AC:$AC,$DZ$36)+COUNTIFS($AM:$AM,FU$392,$AB:$AB,$FB423,$AC:$AC,$DZ$36)+COUNTIFS($AM:$AM,FU$393,$AB:$AB,$FB423,$AC:$AC,$DZ$36)+COUNTIFS($AM:$AM,FU$391,$AB:$AB,$FB423,$AC:$AC,$DZ$37)+COUNTIFS($AM:$AM,FU$392,$AB:$AB,$FB423,$AC:$AC,$DZ$37)+COUNTIFS($AM:$AM,FU$393,$AB:$AB,$FB423,$AC:$AC,$DZ$37)</f>
        <v>0</v>
      </c>
      <c r="FV423" s="217">
        <f t="shared" si="147"/>
        <v>0</v>
      </c>
      <c r="FW423" s="45"/>
      <c r="FX423" s="20"/>
      <c r="FY423" s="20"/>
      <c r="FZ423" s="20"/>
    </row>
    <row r="424" spans="128:182" ht="15" thickBot="1" x14ac:dyDescent="0.35">
      <c r="DX424" s="18"/>
      <c r="FB424" s="59">
        <v>39</v>
      </c>
      <c r="FC424" s="292"/>
      <c r="FD424" s="219" t="s">
        <v>490</v>
      </c>
      <c r="FE424" s="37">
        <f t="shared" si="140"/>
        <v>0</v>
      </c>
      <c r="FF424" s="206">
        <f t="shared" si="140"/>
        <v>0</v>
      </c>
      <c r="FG424" s="37">
        <f t="shared" si="140"/>
        <v>0</v>
      </c>
      <c r="FH424" s="206">
        <f t="shared" si="140"/>
        <v>0</v>
      </c>
      <c r="FI424" s="37">
        <f t="shared" si="140"/>
        <v>0</v>
      </c>
      <c r="FJ424" s="206">
        <f t="shared" si="140"/>
        <v>0</v>
      </c>
      <c r="FK424" s="37">
        <f t="shared" si="140"/>
        <v>0</v>
      </c>
      <c r="FL424" s="206">
        <f t="shared" si="140"/>
        <v>0</v>
      </c>
      <c r="FM424" s="37">
        <f t="shared" si="140"/>
        <v>0</v>
      </c>
      <c r="FN424" s="104">
        <f t="shared" si="141"/>
        <v>0</v>
      </c>
      <c r="FO424" s="119">
        <f t="shared" si="145"/>
        <v>0</v>
      </c>
      <c r="FP424" s="217">
        <f t="shared" si="142"/>
        <v>0</v>
      </c>
      <c r="FQ424" s="216">
        <f t="shared" si="142"/>
        <v>0</v>
      </c>
      <c r="FR424" s="217">
        <f t="shared" si="142"/>
        <v>0</v>
      </c>
      <c r="FS424" s="216">
        <f t="shared" si="146"/>
        <v>0</v>
      </c>
      <c r="FT424" s="218">
        <f t="shared" si="146"/>
        <v>0</v>
      </c>
      <c r="FU424" s="217">
        <f t="shared" si="147"/>
        <v>0</v>
      </c>
      <c r="FV424" s="162">
        <f t="shared" si="147"/>
        <v>0</v>
      </c>
      <c r="FW424" s="45"/>
      <c r="FX424" s="20"/>
      <c r="FY424" s="20"/>
      <c r="FZ424" s="20"/>
    </row>
    <row r="425" spans="128:182" x14ac:dyDescent="0.3">
      <c r="DX425" s="18"/>
      <c r="FB425" s="59">
        <v>10</v>
      </c>
      <c r="FC425" s="293" t="s">
        <v>491</v>
      </c>
      <c r="FD425" s="220" t="s">
        <v>326</v>
      </c>
      <c r="FE425" s="96">
        <f t="shared" si="140"/>
        <v>0</v>
      </c>
      <c r="FF425" s="211">
        <f t="shared" si="140"/>
        <v>0</v>
      </c>
      <c r="FG425" s="96">
        <f t="shared" si="140"/>
        <v>0</v>
      </c>
      <c r="FH425" s="211">
        <f t="shared" si="140"/>
        <v>0</v>
      </c>
      <c r="FI425" s="96">
        <f t="shared" si="140"/>
        <v>0</v>
      </c>
      <c r="FJ425" s="211">
        <f t="shared" si="140"/>
        <v>0</v>
      </c>
      <c r="FK425" s="96">
        <f t="shared" si="140"/>
        <v>0</v>
      </c>
      <c r="FL425" s="211">
        <f t="shared" si="140"/>
        <v>0</v>
      </c>
      <c r="FM425" s="96">
        <f t="shared" si="140"/>
        <v>0</v>
      </c>
      <c r="FN425" s="110">
        <f t="shared" si="141"/>
        <v>0</v>
      </c>
      <c r="FO425" s="165">
        <f t="shared" si="145"/>
        <v>0</v>
      </c>
      <c r="FP425" s="165">
        <f t="shared" si="142"/>
        <v>0</v>
      </c>
      <c r="FQ425" s="199">
        <f t="shared" si="142"/>
        <v>0</v>
      </c>
      <c r="FR425" s="165">
        <f t="shared" si="142"/>
        <v>0</v>
      </c>
      <c r="FS425" s="201">
        <f t="shared" si="146"/>
        <v>0</v>
      </c>
      <c r="FT425" s="201">
        <f t="shared" si="146"/>
        <v>0</v>
      </c>
      <c r="FU425" s="165">
        <f t="shared" si="147"/>
        <v>0</v>
      </c>
      <c r="FV425" s="112">
        <f t="shared" si="147"/>
        <v>0</v>
      </c>
      <c r="FW425" s="45"/>
      <c r="FX425" s="20"/>
      <c r="FY425" s="20"/>
      <c r="FZ425" s="20"/>
    </row>
    <row r="426" spans="128:182" x14ac:dyDescent="0.3">
      <c r="DX426" s="18"/>
      <c r="FB426" s="59">
        <v>11</v>
      </c>
      <c r="FC426" s="294"/>
      <c r="FD426" s="212" t="s">
        <v>327</v>
      </c>
      <c r="FE426" s="100">
        <f t="shared" si="140"/>
        <v>0</v>
      </c>
      <c r="FF426" s="213">
        <f t="shared" si="140"/>
        <v>0</v>
      </c>
      <c r="FG426" s="100">
        <f t="shared" si="140"/>
        <v>0</v>
      </c>
      <c r="FH426" s="213">
        <f t="shared" si="140"/>
        <v>0</v>
      </c>
      <c r="FI426" s="100">
        <f t="shared" si="140"/>
        <v>0</v>
      </c>
      <c r="FJ426" s="213">
        <f t="shared" si="140"/>
        <v>0</v>
      </c>
      <c r="FK426" s="100">
        <f t="shared" si="140"/>
        <v>0</v>
      </c>
      <c r="FL426" s="213">
        <f t="shared" si="140"/>
        <v>0</v>
      </c>
      <c r="FM426" s="100">
        <f t="shared" si="140"/>
        <v>0</v>
      </c>
      <c r="FN426" s="101">
        <f t="shared" si="141"/>
        <v>0</v>
      </c>
      <c r="FO426" s="112">
        <f t="shared" si="145"/>
        <v>0</v>
      </c>
      <c r="FP426" s="202">
        <f t="shared" si="142"/>
        <v>0</v>
      </c>
      <c r="FQ426" s="203">
        <f t="shared" si="142"/>
        <v>0</v>
      </c>
      <c r="FR426" s="202">
        <f t="shared" si="142"/>
        <v>0</v>
      </c>
      <c r="FS426" s="205">
        <f t="shared" si="146"/>
        <v>0</v>
      </c>
      <c r="FT426" s="205">
        <f t="shared" si="146"/>
        <v>0</v>
      </c>
      <c r="FU426" s="202">
        <f t="shared" si="147"/>
        <v>0</v>
      </c>
      <c r="FV426" s="202">
        <f t="shared" si="147"/>
        <v>0</v>
      </c>
      <c r="FW426" s="45"/>
      <c r="FX426" s="20"/>
      <c r="FY426" s="20"/>
      <c r="FZ426" s="20"/>
    </row>
    <row r="427" spans="128:182" x14ac:dyDescent="0.3">
      <c r="DX427" s="18"/>
      <c r="FB427" s="59">
        <v>12</v>
      </c>
      <c r="FC427" s="294"/>
      <c r="FD427" s="212" t="s">
        <v>328</v>
      </c>
      <c r="FE427" s="100">
        <f t="shared" si="140"/>
        <v>0</v>
      </c>
      <c r="FF427" s="213">
        <f t="shared" si="140"/>
        <v>0</v>
      </c>
      <c r="FG427" s="100">
        <f t="shared" si="140"/>
        <v>0</v>
      </c>
      <c r="FH427" s="213">
        <f t="shared" si="140"/>
        <v>0</v>
      </c>
      <c r="FI427" s="100">
        <f t="shared" si="140"/>
        <v>0</v>
      </c>
      <c r="FJ427" s="213">
        <f t="shared" si="140"/>
        <v>0</v>
      </c>
      <c r="FK427" s="100">
        <f t="shared" si="140"/>
        <v>0</v>
      </c>
      <c r="FL427" s="213">
        <f t="shared" si="140"/>
        <v>0</v>
      </c>
      <c r="FM427" s="100">
        <f t="shared" si="140"/>
        <v>0</v>
      </c>
      <c r="FN427" s="101">
        <f t="shared" si="141"/>
        <v>0</v>
      </c>
      <c r="FO427" s="112">
        <f t="shared" si="145"/>
        <v>0</v>
      </c>
      <c r="FP427" s="202">
        <f t="shared" si="142"/>
        <v>0</v>
      </c>
      <c r="FQ427" s="203">
        <f t="shared" si="142"/>
        <v>0</v>
      </c>
      <c r="FR427" s="202">
        <f t="shared" si="142"/>
        <v>0</v>
      </c>
      <c r="FS427" s="205">
        <f t="shared" si="146"/>
        <v>0</v>
      </c>
      <c r="FT427" s="205">
        <f t="shared" si="146"/>
        <v>0</v>
      </c>
      <c r="FU427" s="202">
        <f t="shared" si="147"/>
        <v>0</v>
      </c>
      <c r="FV427" s="202">
        <f t="shared" si="147"/>
        <v>0</v>
      </c>
      <c r="FW427" s="45"/>
      <c r="FX427" s="20"/>
      <c r="FY427" s="20"/>
      <c r="FZ427" s="20"/>
    </row>
    <row r="428" spans="128:182" ht="15" customHeight="1" x14ac:dyDescent="0.3">
      <c r="DX428" s="18"/>
      <c r="FB428" s="59">
        <v>13</v>
      </c>
      <c r="FC428" s="294"/>
      <c r="FD428" s="212" t="s">
        <v>329</v>
      </c>
      <c r="FE428" s="100">
        <f t="shared" si="140"/>
        <v>0</v>
      </c>
      <c r="FF428" s="213">
        <f t="shared" si="140"/>
        <v>0</v>
      </c>
      <c r="FG428" s="100">
        <f t="shared" si="140"/>
        <v>0</v>
      </c>
      <c r="FH428" s="213">
        <f t="shared" si="140"/>
        <v>0</v>
      </c>
      <c r="FI428" s="100">
        <f t="shared" si="140"/>
        <v>0</v>
      </c>
      <c r="FJ428" s="213">
        <f t="shared" si="140"/>
        <v>0</v>
      </c>
      <c r="FK428" s="100">
        <f t="shared" si="140"/>
        <v>0</v>
      </c>
      <c r="FL428" s="213">
        <f t="shared" si="140"/>
        <v>0</v>
      </c>
      <c r="FM428" s="100">
        <f t="shared" si="140"/>
        <v>0</v>
      </c>
      <c r="FN428" s="101">
        <f t="shared" si="141"/>
        <v>0</v>
      </c>
      <c r="FO428" s="112">
        <f t="shared" si="145"/>
        <v>0</v>
      </c>
      <c r="FP428" s="202">
        <f t="shared" si="142"/>
        <v>0</v>
      </c>
      <c r="FQ428" s="203">
        <f t="shared" si="142"/>
        <v>0</v>
      </c>
      <c r="FR428" s="202">
        <f t="shared" si="142"/>
        <v>0</v>
      </c>
      <c r="FS428" s="205">
        <f t="shared" si="146"/>
        <v>0</v>
      </c>
      <c r="FT428" s="205">
        <f t="shared" si="146"/>
        <v>0</v>
      </c>
      <c r="FU428" s="202">
        <f t="shared" si="147"/>
        <v>0</v>
      </c>
      <c r="FV428" s="202">
        <f t="shared" si="147"/>
        <v>0</v>
      </c>
      <c r="FW428" s="45"/>
      <c r="FX428" s="20"/>
      <c r="FY428" s="20"/>
      <c r="FZ428" s="20"/>
    </row>
    <row r="429" spans="128:182" x14ac:dyDescent="0.3">
      <c r="DX429" s="18"/>
      <c r="FB429" s="59">
        <v>14</v>
      </c>
      <c r="FC429" s="294"/>
      <c r="FD429" s="212" t="s">
        <v>108</v>
      </c>
      <c r="FE429" s="100">
        <f t="shared" si="140"/>
        <v>0</v>
      </c>
      <c r="FF429" s="213">
        <f t="shared" si="140"/>
        <v>0</v>
      </c>
      <c r="FG429" s="100">
        <f t="shared" si="140"/>
        <v>0</v>
      </c>
      <c r="FH429" s="213">
        <f t="shared" si="140"/>
        <v>0</v>
      </c>
      <c r="FI429" s="100">
        <f t="shared" si="140"/>
        <v>0</v>
      </c>
      <c r="FJ429" s="213">
        <f t="shared" si="140"/>
        <v>0</v>
      </c>
      <c r="FK429" s="100">
        <f t="shared" si="140"/>
        <v>0</v>
      </c>
      <c r="FL429" s="213">
        <f t="shared" si="140"/>
        <v>0</v>
      </c>
      <c r="FM429" s="100">
        <f t="shared" si="140"/>
        <v>0</v>
      </c>
      <c r="FN429" s="101">
        <f t="shared" si="141"/>
        <v>0</v>
      </c>
      <c r="FO429" s="112">
        <f t="shared" si="145"/>
        <v>0</v>
      </c>
      <c r="FP429" s="202">
        <f t="shared" si="142"/>
        <v>0</v>
      </c>
      <c r="FQ429" s="203">
        <f t="shared" si="142"/>
        <v>0</v>
      </c>
      <c r="FR429" s="202">
        <f t="shared" si="142"/>
        <v>0</v>
      </c>
      <c r="FS429" s="205">
        <f t="shared" si="146"/>
        <v>0</v>
      </c>
      <c r="FT429" s="205">
        <f t="shared" si="146"/>
        <v>0</v>
      </c>
      <c r="FU429" s="202">
        <f t="shared" si="147"/>
        <v>0</v>
      </c>
      <c r="FV429" s="202">
        <f t="shared" si="147"/>
        <v>0</v>
      </c>
      <c r="FW429" s="45"/>
      <c r="FX429" s="20"/>
      <c r="FY429" s="20"/>
      <c r="FZ429" s="20"/>
    </row>
    <row r="430" spans="128:182" x14ac:dyDescent="0.3">
      <c r="DX430" s="18"/>
      <c r="FB430" s="59">
        <v>15</v>
      </c>
      <c r="FC430" s="294"/>
      <c r="FD430" s="212" t="s">
        <v>134</v>
      </c>
      <c r="FE430" s="100">
        <f t="shared" si="140"/>
        <v>0</v>
      </c>
      <c r="FF430" s="213">
        <f t="shared" si="140"/>
        <v>0</v>
      </c>
      <c r="FG430" s="100">
        <f t="shared" si="140"/>
        <v>0</v>
      </c>
      <c r="FH430" s="213">
        <f t="shared" si="140"/>
        <v>0</v>
      </c>
      <c r="FI430" s="100">
        <f t="shared" si="140"/>
        <v>0</v>
      </c>
      <c r="FJ430" s="213">
        <f t="shared" si="140"/>
        <v>0</v>
      </c>
      <c r="FK430" s="100">
        <f t="shared" si="140"/>
        <v>0</v>
      </c>
      <c r="FL430" s="213">
        <f t="shared" si="140"/>
        <v>0</v>
      </c>
      <c r="FM430" s="100">
        <f t="shared" si="140"/>
        <v>0</v>
      </c>
      <c r="FN430" s="101">
        <f t="shared" si="141"/>
        <v>0</v>
      </c>
      <c r="FO430" s="112">
        <f t="shared" si="145"/>
        <v>0</v>
      </c>
      <c r="FP430" s="202">
        <f t="shared" si="142"/>
        <v>0</v>
      </c>
      <c r="FQ430" s="203">
        <f t="shared" si="142"/>
        <v>0</v>
      </c>
      <c r="FR430" s="202">
        <f t="shared" si="142"/>
        <v>0</v>
      </c>
      <c r="FS430" s="205">
        <f t="shared" si="146"/>
        <v>0</v>
      </c>
      <c r="FT430" s="205">
        <f t="shared" si="146"/>
        <v>0</v>
      </c>
      <c r="FU430" s="202">
        <f t="shared" si="147"/>
        <v>0</v>
      </c>
      <c r="FV430" s="202">
        <f t="shared" si="147"/>
        <v>0</v>
      </c>
      <c r="FW430" s="45"/>
      <c r="FX430" s="20"/>
      <c r="FY430" s="20"/>
      <c r="FZ430" s="20"/>
    </row>
    <row r="431" spans="128:182" x14ac:dyDescent="0.3">
      <c r="DX431" s="18"/>
      <c r="FB431" s="59">
        <v>16</v>
      </c>
      <c r="FC431" s="294"/>
      <c r="FD431" s="212" t="s">
        <v>492</v>
      </c>
      <c r="FE431" s="100">
        <f t="shared" si="140"/>
        <v>0</v>
      </c>
      <c r="FF431" s="213">
        <f t="shared" si="140"/>
        <v>0</v>
      </c>
      <c r="FG431" s="100">
        <f t="shared" si="140"/>
        <v>0</v>
      </c>
      <c r="FH431" s="213">
        <f t="shared" ref="FH431:FM433" si="148">COUNTIFS($AB:$AB,$FB431,$A:$A,"&gt;="&amp;EE$1,$A:$A,"&lt;"&amp;EF$1,$AC:$AC,"="&amp;$DZ$35)+COUNTIFS($AB:$AB,$FB431,$A:$A,"&gt;="&amp;EE$1,$A:$A,"&lt;"&amp;EF$1,$AC:$AC,"="&amp;$DZ$36)</f>
        <v>0</v>
      </c>
      <c r="FI431" s="100">
        <f t="shared" si="148"/>
        <v>0</v>
      </c>
      <c r="FJ431" s="213">
        <f t="shared" si="148"/>
        <v>0</v>
      </c>
      <c r="FK431" s="100">
        <f t="shared" si="148"/>
        <v>0</v>
      </c>
      <c r="FL431" s="213">
        <f t="shared" si="148"/>
        <v>0</v>
      </c>
      <c r="FM431" s="100">
        <f t="shared" si="148"/>
        <v>0</v>
      </c>
      <c r="FN431" s="101">
        <f t="shared" si="141"/>
        <v>0</v>
      </c>
      <c r="FO431" s="112">
        <f t="shared" si="145"/>
        <v>0</v>
      </c>
      <c r="FP431" s="202">
        <f t="shared" si="142"/>
        <v>0</v>
      </c>
      <c r="FQ431" s="203">
        <f t="shared" si="142"/>
        <v>0</v>
      </c>
      <c r="FR431" s="202">
        <f t="shared" si="142"/>
        <v>0</v>
      </c>
      <c r="FS431" s="205">
        <f t="shared" si="146"/>
        <v>0</v>
      </c>
      <c r="FT431" s="205">
        <f t="shared" si="146"/>
        <v>0</v>
      </c>
      <c r="FU431" s="202">
        <f t="shared" si="147"/>
        <v>0</v>
      </c>
      <c r="FV431" s="202">
        <f t="shared" si="147"/>
        <v>0</v>
      </c>
      <c r="FW431" s="45"/>
      <c r="FX431" s="20"/>
      <c r="FY431" s="20"/>
      <c r="FZ431" s="20"/>
    </row>
    <row r="432" spans="128:182" x14ac:dyDescent="0.3">
      <c r="DX432" s="18"/>
      <c r="FB432" s="59">
        <v>17</v>
      </c>
      <c r="FC432" s="294"/>
      <c r="FD432" s="212" t="s">
        <v>144</v>
      </c>
      <c r="FE432" s="100">
        <f t="shared" ref="FE432:FG433" si="149">COUNTIFS($AB:$AB,$FB432,$A:$A,"&gt;="&amp;EB$1,$A:$A,"&lt;"&amp;EC$1,$AC:$AC,"="&amp;$DZ$35)+COUNTIFS($AB:$AB,$FB432,$A:$A,"&gt;="&amp;EB$1,$A:$A,"&lt;"&amp;EC$1,$AC:$AC,"="&amp;$DZ$36)</f>
        <v>1</v>
      </c>
      <c r="FF432" s="213">
        <f t="shared" si="149"/>
        <v>0</v>
      </c>
      <c r="FG432" s="100">
        <f t="shared" si="149"/>
        <v>0</v>
      </c>
      <c r="FH432" s="213">
        <f t="shared" si="148"/>
        <v>0</v>
      </c>
      <c r="FI432" s="100">
        <f t="shared" si="148"/>
        <v>0</v>
      </c>
      <c r="FJ432" s="213">
        <f t="shared" si="148"/>
        <v>0</v>
      </c>
      <c r="FK432" s="100">
        <f t="shared" si="148"/>
        <v>0</v>
      </c>
      <c r="FL432" s="213">
        <f t="shared" si="148"/>
        <v>0</v>
      </c>
      <c r="FM432" s="100">
        <f t="shared" si="148"/>
        <v>0</v>
      </c>
      <c r="FN432" s="101">
        <f t="shared" si="141"/>
        <v>0</v>
      </c>
      <c r="FO432" s="112">
        <f t="shared" si="145"/>
        <v>1</v>
      </c>
      <c r="FP432" s="202">
        <f t="shared" si="142"/>
        <v>1</v>
      </c>
      <c r="FQ432" s="203">
        <f t="shared" si="142"/>
        <v>0</v>
      </c>
      <c r="FR432" s="202">
        <f t="shared" si="142"/>
        <v>0</v>
      </c>
      <c r="FS432" s="205">
        <f t="shared" si="146"/>
        <v>1</v>
      </c>
      <c r="FT432" s="205">
        <f t="shared" si="146"/>
        <v>0</v>
      </c>
      <c r="FU432" s="202">
        <f t="shared" si="147"/>
        <v>0</v>
      </c>
      <c r="FV432" s="202">
        <f t="shared" si="147"/>
        <v>1</v>
      </c>
      <c r="FW432" s="45"/>
      <c r="FX432" s="20"/>
      <c r="FY432" s="20"/>
      <c r="FZ432" s="20"/>
    </row>
    <row r="433" spans="128:185" ht="15" thickBot="1" x14ac:dyDescent="0.35">
      <c r="DX433" s="18"/>
      <c r="FB433" s="59">
        <v>18</v>
      </c>
      <c r="FC433" s="295"/>
      <c r="FD433" s="221" t="s">
        <v>331</v>
      </c>
      <c r="FE433" s="37">
        <f t="shared" si="149"/>
        <v>1</v>
      </c>
      <c r="FF433" s="206">
        <f t="shared" si="149"/>
        <v>0</v>
      </c>
      <c r="FG433" s="37">
        <f t="shared" si="149"/>
        <v>0</v>
      </c>
      <c r="FH433" s="206">
        <f t="shared" si="148"/>
        <v>0</v>
      </c>
      <c r="FI433" s="37">
        <f t="shared" si="148"/>
        <v>0</v>
      </c>
      <c r="FJ433" s="206">
        <f t="shared" si="148"/>
        <v>0</v>
      </c>
      <c r="FK433" s="37">
        <f t="shared" si="148"/>
        <v>0</v>
      </c>
      <c r="FL433" s="206">
        <f t="shared" si="148"/>
        <v>0</v>
      </c>
      <c r="FM433" s="37">
        <f t="shared" si="148"/>
        <v>0</v>
      </c>
      <c r="FN433" s="104">
        <f t="shared" si="141"/>
        <v>0</v>
      </c>
      <c r="FO433" s="119">
        <f t="shared" si="145"/>
        <v>1</v>
      </c>
      <c r="FP433" s="217">
        <f t="shared" si="142"/>
        <v>1</v>
      </c>
      <c r="FQ433" s="216">
        <f t="shared" si="142"/>
        <v>0</v>
      </c>
      <c r="FR433" s="217">
        <f t="shared" si="142"/>
        <v>0</v>
      </c>
      <c r="FS433" s="218">
        <f t="shared" si="146"/>
        <v>1</v>
      </c>
      <c r="FT433" s="218">
        <f t="shared" si="146"/>
        <v>0</v>
      </c>
      <c r="FU433" s="217">
        <f t="shared" si="147"/>
        <v>0</v>
      </c>
      <c r="FV433" s="217">
        <f t="shared" si="147"/>
        <v>1</v>
      </c>
      <c r="FW433" s="45"/>
      <c r="FX433" s="20"/>
      <c r="FY433" s="20"/>
      <c r="FZ433" s="20"/>
    </row>
    <row r="434" spans="128:185" x14ac:dyDescent="0.3">
      <c r="DX434" s="18"/>
      <c r="FB434" s="59">
        <v>2</v>
      </c>
      <c r="FC434" s="294" t="s">
        <v>493</v>
      </c>
      <c r="FD434" s="222" t="s">
        <v>319</v>
      </c>
      <c r="FE434" s="96">
        <f t="shared" ref="FE434:FM441" si="150">COUNTIFS($AB:$AB,$FB434,$A:$A,"&gt;="&amp;EB$1,$A:$A,"&lt;"&amp;EC$1,$AC:$AC,"="&amp;$DZ$35)+COUNTIFS($AB:$AB,$FB434,$A:$A,"&gt;="&amp;EB$1,$A:$A,"&lt;"&amp;EC$1,$AC:$AC,"="&amp;$DZ$36)-COUNTIFS($AB$38,$FB434,$A$38,"&gt;="&amp;EB$1,$A$38,"&lt;"&amp;EC$1,$AC$38,"="&amp;$DZ$35)-COUNTIFS($AB$38,$FB434,$A$38,"&gt;="&amp;EB$1,$A$38,"&lt;"&amp;EC$1,$AC$38,"="&amp;$DZ$36)</f>
        <v>0</v>
      </c>
      <c r="FF434" s="211">
        <f t="shared" si="150"/>
        <v>0</v>
      </c>
      <c r="FG434" s="96">
        <f t="shared" si="150"/>
        <v>0</v>
      </c>
      <c r="FH434" s="211">
        <f t="shared" si="150"/>
        <v>0</v>
      </c>
      <c r="FI434" s="96">
        <f t="shared" si="150"/>
        <v>0</v>
      </c>
      <c r="FJ434" s="211">
        <f t="shared" si="150"/>
        <v>0</v>
      </c>
      <c r="FK434" s="96">
        <f t="shared" si="150"/>
        <v>0</v>
      </c>
      <c r="FL434" s="211">
        <f t="shared" si="150"/>
        <v>0</v>
      </c>
      <c r="FM434" s="96">
        <f t="shared" si="150"/>
        <v>0</v>
      </c>
      <c r="FN434" s="110">
        <f t="shared" ref="FN434:FN441" si="151">COUNTIFS($AB:$AB,$FB434,$A:$A,"&gt;="&amp;EK$1,$A:$A,"&lt;="&amp;EL$1,$AC:$AC,"="&amp;$DZ$35)+COUNTIFS($AB:$AB,$FB434,$A:$A,"&gt;="&amp;EK$1,$A:$A,"&lt;="&amp;EL$1,$AC:$AC,"="&amp;$DZ$36)-COUNTIFS($AB$38,$FB434,$A$38,"&gt;="&amp;EK$1,$A$38,"&lt;="&amp;EL$1,$AC$38,"="&amp;$DZ$35)-COUNTIFS($AB$38,$FB434,$A$38,"&gt;="&amp;EK$1,$A$38,"&lt;="&amp;EL$1,$AC$38,"="&amp;$DZ$36)</f>
        <v>0</v>
      </c>
      <c r="FO434" s="165">
        <f t="shared" si="145"/>
        <v>0</v>
      </c>
      <c r="FP434" s="201">
        <f t="shared" si="142"/>
        <v>0</v>
      </c>
      <c r="FQ434" s="165">
        <f t="shared" si="142"/>
        <v>0</v>
      </c>
      <c r="FR434" s="165">
        <f t="shared" si="142"/>
        <v>0</v>
      </c>
      <c r="FS434" s="165">
        <f t="shared" si="146"/>
        <v>0</v>
      </c>
      <c r="FT434" s="165">
        <f t="shared" si="146"/>
        <v>0</v>
      </c>
      <c r="FU434" s="199">
        <f t="shared" si="147"/>
        <v>0</v>
      </c>
      <c r="FV434" s="165">
        <f t="shared" si="147"/>
        <v>0</v>
      </c>
      <c r="FW434" s="45"/>
      <c r="FX434" s="20"/>
      <c r="FY434" s="20"/>
      <c r="FZ434" s="20"/>
    </row>
    <row r="435" spans="128:185" x14ac:dyDescent="0.3">
      <c r="DX435" s="18"/>
      <c r="FB435" s="59">
        <v>3</v>
      </c>
      <c r="FC435" s="294"/>
      <c r="FD435" s="212" t="s">
        <v>494</v>
      </c>
      <c r="FE435" s="100">
        <f t="shared" si="150"/>
        <v>0</v>
      </c>
      <c r="FF435" s="213">
        <f t="shared" si="150"/>
        <v>0</v>
      </c>
      <c r="FG435" s="100">
        <f t="shared" si="150"/>
        <v>0</v>
      </c>
      <c r="FH435" s="213">
        <f t="shared" si="150"/>
        <v>0</v>
      </c>
      <c r="FI435" s="100">
        <f t="shared" si="150"/>
        <v>0</v>
      </c>
      <c r="FJ435" s="213">
        <f t="shared" si="150"/>
        <v>0</v>
      </c>
      <c r="FK435" s="100">
        <f t="shared" si="150"/>
        <v>0</v>
      </c>
      <c r="FL435" s="213">
        <f t="shared" si="150"/>
        <v>0</v>
      </c>
      <c r="FM435" s="100">
        <f t="shared" si="150"/>
        <v>0</v>
      </c>
      <c r="FN435" s="101">
        <f t="shared" si="151"/>
        <v>0</v>
      </c>
      <c r="FO435" s="112">
        <f t="shared" si="145"/>
        <v>0</v>
      </c>
      <c r="FP435" s="205">
        <f t="shared" si="142"/>
        <v>0</v>
      </c>
      <c r="FQ435" s="202">
        <f t="shared" si="142"/>
        <v>0</v>
      </c>
      <c r="FR435" s="202">
        <f t="shared" si="142"/>
        <v>0</v>
      </c>
      <c r="FS435" s="202">
        <f t="shared" si="146"/>
        <v>0</v>
      </c>
      <c r="FT435" s="202">
        <f t="shared" si="146"/>
        <v>0</v>
      </c>
      <c r="FU435" s="203">
        <f t="shared" si="147"/>
        <v>0</v>
      </c>
      <c r="FV435" s="202">
        <f t="shared" si="147"/>
        <v>0</v>
      </c>
      <c r="FW435" s="45"/>
      <c r="FX435" s="20"/>
      <c r="FY435" s="20"/>
      <c r="FZ435" s="20"/>
    </row>
    <row r="436" spans="128:185" x14ac:dyDescent="0.3">
      <c r="DX436" s="18"/>
      <c r="FB436" s="59">
        <v>4</v>
      </c>
      <c r="FC436" s="294"/>
      <c r="FD436" s="212" t="s">
        <v>321</v>
      </c>
      <c r="FE436" s="100">
        <f t="shared" si="150"/>
        <v>0</v>
      </c>
      <c r="FF436" s="213">
        <f t="shared" si="150"/>
        <v>0</v>
      </c>
      <c r="FG436" s="100">
        <f t="shared" si="150"/>
        <v>0</v>
      </c>
      <c r="FH436" s="213">
        <f t="shared" si="150"/>
        <v>0</v>
      </c>
      <c r="FI436" s="100">
        <f t="shared" si="150"/>
        <v>0</v>
      </c>
      <c r="FJ436" s="213">
        <f t="shared" si="150"/>
        <v>0</v>
      </c>
      <c r="FK436" s="100">
        <f t="shared" si="150"/>
        <v>0</v>
      </c>
      <c r="FL436" s="213">
        <f t="shared" si="150"/>
        <v>0</v>
      </c>
      <c r="FM436" s="100">
        <f t="shared" si="150"/>
        <v>0</v>
      </c>
      <c r="FN436" s="101">
        <f t="shared" si="151"/>
        <v>0</v>
      </c>
      <c r="FO436" s="112">
        <f t="shared" si="145"/>
        <v>0</v>
      </c>
      <c r="FP436" s="205">
        <f t="shared" si="142"/>
        <v>0</v>
      </c>
      <c r="FQ436" s="202">
        <f t="shared" si="142"/>
        <v>0</v>
      </c>
      <c r="FR436" s="202">
        <f t="shared" si="142"/>
        <v>0</v>
      </c>
      <c r="FS436" s="202">
        <f t="shared" si="146"/>
        <v>0</v>
      </c>
      <c r="FT436" s="202">
        <f t="shared" si="146"/>
        <v>0</v>
      </c>
      <c r="FU436" s="203">
        <f t="shared" si="147"/>
        <v>0</v>
      </c>
      <c r="FV436" s="202">
        <f t="shared" si="147"/>
        <v>0</v>
      </c>
      <c r="FW436" s="45"/>
      <c r="FX436" s="20"/>
      <c r="FY436" s="20"/>
      <c r="FZ436" s="20"/>
    </row>
    <row r="437" spans="128:185" ht="15" customHeight="1" x14ac:dyDescent="0.3">
      <c r="DX437" s="18"/>
      <c r="FB437" s="59">
        <v>5</v>
      </c>
      <c r="FC437" s="294"/>
      <c r="FD437" s="212" t="s">
        <v>125</v>
      </c>
      <c r="FE437" s="100">
        <f t="shared" si="150"/>
        <v>0</v>
      </c>
      <c r="FF437" s="213">
        <f t="shared" si="150"/>
        <v>0</v>
      </c>
      <c r="FG437" s="100">
        <f t="shared" si="150"/>
        <v>0</v>
      </c>
      <c r="FH437" s="213">
        <f t="shared" si="150"/>
        <v>0</v>
      </c>
      <c r="FI437" s="100">
        <f t="shared" si="150"/>
        <v>0</v>
      </c>
      <c r="FJ437" s="213">
        <f t="shared" si="150"/>
        <v>0</v>
      </c>
      <c r="FK437" s="100">
        <f t="shared" si="150"/>
        <v>0</v>
      </c>
      <c r="FL437" s="213">
        <f t="shared" si="150"/>
        <v>0</v>
      </c>
      <c r="FM437" s="100">
        <f t="shared" si="150"/>
        <v>0</v>
      </c>
      <c r="FN437" s="101">
        <f t="shared" si="151"/>
        <v>0</v>
      </c>
      <c r="FO437" s="112">
        <f t="shared" si="145"/>
        <v>0</v>
      </c>
      <c r="FP437" s="205">
        <f t="shared" si="142"/>
        <v>0</v>
      </c>
      <c r="FQ437" s="202">
        <f t="shared" si="142"/>
        <v>0</v>
      </c>
      <c r="FR437" s="202">
        <f t="shared" si="142"/>
        <v>0</v>
      </c>
      <c r="FS437" s="202">
        <f t="shared" si="146"/>
        <v>0</v>
      </c>
      <c r="FT437" s="202">
        <f t="shared" si="146"/>
        <v>0</v>
      </c>
      <c r="FU437" s="203">
        <f t="shared" si="147"/>
        <v>0</v>
      </c>
      <c r="FV437" s="202">
        <f t="shared" si="147"/>
        <v>0</v>
      </c>
      <c r="FW437" s="45"/>
      <c r="FX437" s="20"/>
      <c r="FY437" s="20"/>
      <c r="FZ437" s="20"/>
    </row>
    <row r="438" spans="128:185" ht="15" customHeight="1" x14ac:dyDescent="0.3">
      <c r="DX438" s="18"/>
      <c r="FB438" s="59">
        <v>6</v>
      </c>
      <c r="FC438" s="294"/>
      <c r="FD438" s="212" t="s">
        <v>322</v>
      </c>
      <c r="FE438" s="100">
        <f t="shared" si="150"/>
        <v>0</v>
      </c>
      <c r="FF438" s="213">
        <f t="shared" si="150"/>
        <v>0</v>
      </c>
      <c r="FG438" s="100">
        <f t="shared" si="150"/>
        <v>0</v>
      </c>
      <c r="FH438" s="213">
        <f t="shared" si="150"/>
        <v>0</v>
      </c>
      <c r="FI438" s="100">
        <f t="shared" si="150"/>
        <v>0</v>
      </c>
      <c r="FJ438" s="213">
        <f t="shared" si="150"/>
        <v>0</v>
      </c>
      <c r="FK438" s="100">
        <f t="shared" si="150"/>
        <v>0</v>
      </c>
      <c r="FL438" s="213">
        <f t="shared" si="150"/>
        <v>0</v>
      </c>
      <c r="FM438" s="100">
        <f t="shared" si="150"/>
        <v>0</v>
      </c>
      <c r="FN438" s="101">
        <f t="shared" si="151"/>
        <v>0</v>
      </c>
      <c r="FO438" s="112">
        <f t="shared" si="145"/>
        <v>0</v>
      </c>
      <c r="FP438" s="205">
        <f t="shared" si="142"/>
        <v>0</v>
      </c>
      <c r="FQ438" s="202">
        <f t="shared" si="142"/>
        <v>0</v>
      </c>
      <c r="FR438" s="202">
        <f t="shared" si="142"/>
        <v>0</v>
      </c>
      <c r="FS438" s="202">
        <f t="shared" si="146"/>
        <v>0</v>
      </c>
      <c r="FT438" s="202">
        <f t="shared" si="146"/>
        <v>0</v>
      </c>
      <c r="FU438" s="203">
        <f t="shared" si="147"/>
        <v>0</v>
      </c>
      <c r="FV438" s="202">
        <f t="shared" si="147"/>
        <v>0</v>
      </c>
      <c r="FW438" s="45"/>
      <c r="FX438" s="20"/>
      <c r="FY438" s="20"/>
      <c r="FZ438" s="20"/>
    </row>
    <row r="439" spans="128:185" x14ac:dyDescent="0.3">
      <c r="DX439" s="18"/>
      <c r="FB439" s="59">
        <v>7</v>
      </c>
      <c r="FC439" s="294"/>
      <c r="FD439" s="212" t="s">
        <v>323</v>
      </c>
      <c r="FE439" s="100">
        <f t="shared" si="150"/>
        <v>0</v>
      </c>
      <c r="FF439" s="213">
        <f t="shared" si="150"/>
        <v>0</v>
      </c>
      <c r="FG439" s="100">
        <f t="shared" si="150"/>
        <v>0</v>
      </c>
      <c r="FH439" s="213">
        <f t="shared" si="150"/>
        <v>0</v>
      </c>
      <c r="FI439" s="100">
        <f t="shared" si="150"/>
        <v>0</v>
      </c>
      <c r="FJ439" s="213">
        <f t="shared" si="150"/>
        <v>0</v>
      </c>
      <c r="FK439" s="100">
        <f t="shared" si="150"/>
        <v>0</v>
      </c>
      <c r="FL439" s="213">
        <f t="shared" si="150"/>
        <v>0</v>
      </c>
      <c r="FM439" s="100">
        <f t="shared" si="150"/>
        <v>0</v>
      </c>
      <c r="FN439" s="101">
        <f t="shared" si="151"/>
        <v>0</v>
      </c>
      <c r="FO439" s="112">
        <f t="shared" si="145"/>
        <v>0</v>
      </c>
      <c r="FP439" s="205">
        <f t="shared" si="142"/>
        <v>0</v>
      </c>
      <c r="FQ439" s="202">
        <f t="shared" si="142"/>
        <v>0</v>
      </c>
      <c r="FR439" s="202">
        <f t="shared" si="142"/>
        <v>0</v>
      </c>
      <c r="FS439" s="202">
        <f t="shared" si="146"/>
        <v>0</v>
      </c>
      <c r="FT439" s="202">
        <f t="shared" si="146"/>
        <v>0</v>
      </c>
      <c r="FU439" s="203">
        <f t="shared" si="147"/>
        <v>0</v>
      </c>
      <c r="FV439" s="202">
        <f t="shared" si="147"/>
        <v>0</v>
      </c>
      <c r="FW439" s="45"/>
      <c r="FX439" s="20"/>
      <c r="FY439" s="20"/>
      <c r="FZ439" s="20"/>
    </row>
    <row r="440" spans="128:185" x14ac:dyDescent="0.3">
      <c r="DX440" s="18"/>
      <c r="FB440" s="59">
        <v>8</v>
      </c>
      <c r="FC440" s="294"/>
      <c r="FD440" s="212" t="s">
        <v>324</v>
      </c>
      <c r="FE440" s="100">
        <f t="shared" si="150"/>
        <v>0</v>
      </c>
      <c r="FF440" s="213">
        <f t="shared" si="150"/>
        <v>0</v>
      </c>
      <c r="FG440" s="100">
        <f t="shared" si="150"/>
        <v>0</v>
      </c>
      <c r="FH440" s="213">
        <f t="shared" si="150"/>
        <v>0</v>
      </c>
      <c r="FI440" s="100">
        <f t="shared" si="150"/>
        <v>0</v>
      </c>
      <c r="FJ440" s="213">
        <f t="shared" si="150"/>
        <v>0</v>
      </c>
      <c r="FK440" s="100">
        <f t="shared" si="150"/>
        <v>0</v>
      </c>
      <c r="FL440" s="213">
        <f t="shared" si="150"/>
        <v>0</v>
      </c>
      <c r="FM440" s="100">
        <f t="shared" si="150"/>
        <v>0</v>
      </c>
      <c r="FN440" s="101">
        <f t="shared" si="151"/>
        <v>0</v>
      </c>
      <c r="FO440" s="112">
        <f t="shared" si="145"/>
        <v>0</v>
      </c>
      <c r="FP440" s="205">
        <f t="shared" si="142"/>
        <v>0</v>
      </c>
      <c r="FQ440" s="202">
        <f t="shared" si="142"/>
        <v>0</v>
      </c>
      <c r="FR440" s="202">
        <f t="shared" si="142"/>
        <v>0</v>
      </c>
      <c r="FS440" s="202">
        <f t="shared" si="146"/>
        <v>0</v>
      </c>
      <c r="FT440" s="202">
        <f t="shared" si="146"/>
        <v>0</v>
      </c>
      <c r="FU440" s="203">
        <f t="shared" si="147"/>
        <v>0</v>
      </c>
      <c r="FV440" s="202">
        <f t="shared" si="147"/>
        <v>0</v>
      </c>
      <c r="FW440" s="45"/>
      <c r="FX440" s="20"/>
      <c r="FY440" s="20"/>
      <c r="FZ440" s="20"/>
    </row>
    <row r="441" spans="128:185" ht="15" thickBot="1" x14ac:dyDescent="0.35">
      <c r="DX441" s="18"/>
      <c r="FB441" s="59">
        <v>9</v>
      </c>
      <c r="FC441" s="295"/>
      <c r="FD441" s="221" t="s">
        <v>325</v>
      </c>
      <c r="FE441" s="37">
        <f t="shared" si="150"/>
        <v>0</v>
      </c>
      <c r="FF441" s="206">
        <f t="shared" si="150"/>
        <v>0</v>
      </c>
      <c r="FG441" s="37">
        <f t="shared" si="150"/>
        <v>0</v>
      </c>
      <c r="FH441" s="206">
        <f t="shared" si="150"/>
        <v>0</v>
      </c>
      <c r="FI441" s="37">
        <f t="shared" si="150"/>
        <v>0</v>
      </c>
      <c r="FJ441" s="206">
        <f t="shared" si="150"/>
        <v>0</v>
      </c>
      <c r="FK441" s="37">
        <f t="shared" si="150"/>
        <v>0</v>
      </c>
      <c r="FL441" s="206">
        <f t="shared" si="150"/>
        <v>0</v>
      </c>
      <c r="FM441" s="37">
        <f t="shared" si="150"/>
        <v>0</v>
      </c>
      <c r="FN441" s="104">
        <f t="shared" si="151"/>
        <v>0</v>
      </c>
      <c r="FO441" s="119">
        <f t="shared" si="145"/>
        <v>0</v>
      </c>
      <c r="FP441" s="208">
        <f t="shared" si="142"/>
        <v>0</v>
      </c>
      <c r="FQ441" s="162">
        <f t="shared" si="142"/>
        <v>0</v>
      </c>
      <c r="FR441" s="162">
        <f t="shared" si="142"/>
        <v>0</v>
      </c>
      <c r="FS441" s="162">
        <f t="shared" si="146"/>
        <v>0</v>
      </c>
      <c r="FT441" s="162">
        <f t="shared" si="146"/>
        <v>0</v>
      </c>
      <c r="FU441" s="207">
        <f t="shared" si="147"/>
        <v>0</v>
      </c>
      <c r="FV441" s="162">
        <f t="shared" si="147"/>
        <v>0</v>
      </c>
      <c r="FW441" s="45"/>
      <c r="FX441" s="20"/>
      <c r="FY441" s="20"/>
      <c r="FZ441" s="20"/>
    </row>
    <row r="442" spans="128:185" ht="15" thickBot="1" x14ac:dyDescent="0.35">
      <c r="DX442" s="18"/>
      <c r="FC442" s="296" t="s">
        <v>297</v>
      </c>
      <c r="FD442" s="297"/>
      <c r="FE442" s="223">
        <f>SUM(FE396:FE441)</f>
        <v>17</v>
      </c>
      <c r="FF442" s="224">
        <f t="shared" ref="FF442:FV442" si="152">SUM(FF396:FF441)</f>
        <v>0</v>
      </c>
      <c r="FG442" s="224">
        <f t="shared" si="152"/>
        <v>0</v>
      </c>
      <c r="FH442" s="224">
        <f t="shared" si="152"/>
        <v>0</v>
      </c>
      <c r="FI442" s="224">
        <f t="shared" si="152"/>
        <v>0</v>
      </c>
      <c r="FJ442" s="224">
        <f t="shared" si="152"/>
        <v>0</v>
      </c>
      <c r="FK442" s="224">
        <f t="shared" si="152"/>
        <v>0</v>
      </c>
      <c r="FL442" s="224">
        <f t="shared" si="152"/>
        <v>0</v>
      </c>
      <c r="FM442" s="224">
        <f t="shared" si="152"/>
        <v>0</v>
      </c>
      <c r="FN442" s="225">
        <f t="shared" si="152"/>
        <v>0</v>
      </c>
      <c r="FO442" s="40">
        <f t="shared" si="152"/>
        <v>17</v>
      </c>
      <c r="FP442" s="224">
        <f t="shared" si="152"/>
        <v>11</v>
      </c>
      <c r="FQ442" s="224">
        <f t="shared" si="152"/>
        <v>0</v>
      </c>
      <c r="FR442" s="224">
        <f t="shared" si="152"/>
        <v>0</v>
      </c>
      <c r="FS442" s="224">
        <f t="shared" si="152"/>
        <v>12</v>
      </c>
      <c r="FT442" s="224">
        <f t="shared" si="152"/>
        <v>5</v>
      </c>
      <c r="FU442" s="224">
        <f t="shared" si="152"/>
        <v>1</v>
      </c>
      <c r="FV442" s="109">
        <f t="shared" si="152"/>
        <v>16</v>
      </c>
      <c r="FW442" s="45"/>
      <c r="FX442" s="20"/>
      <c r="FY442" s="20"/>
      <c r="FZ442" s="20"/>
    </row>
    <row r="443" spans="128:185" x14ac:dyDescent="0.3">
      <c r="DX443" s="18"/>
      <c r="FE443" s="251">
        <f>SUM(FE442:FN442)</f>
        <v>17</v>
      </c>
      <c r="FF443" s="251"/>
      <c r="FG443" s="251"/>
      <c r="FH443" s="251"/>
      <c r="FI443" s="251"/>
      <c r="FJ443" s="251"/>
      <c r="FK443" s="251"/>
      <c r="FL443" s="251"/>
      <c r="FM443" s="251"/>
      <c r="FN443" s="125"/>
      <c r="FO443" s="103"/>
      <c r="FP443" s="250">
        <f>SUM(FP442:FR442)</f>
        <v>11</v>
      </c>
      <c r="FQ443" s="250"/>
      <c r="FR443" s="250"/>
      <c r="FS443" s="250">
        <f>SUM(FS442:FT442)</f>
        <v>17</v>
      </c>
      <c r="FT443" s="250"/>
      <c r="FU443" s="250">
        <f>SUM(FU442:FV442)</f>
        <v>17</v>
      </c>
      <c r="FV443" s="250"/>
      <c r="FX443" s="20"/>
      <c r="FY443" s="20"/>
      <c r="FZ443" s="20"/>
    </row>
    <row r="444" spans="128:185" x14ac:dyDescent="0.3">
      <c r="DX444" s="18"/>
      <c r="FO444" s="103"/>
      <c r="FP444" s="103"/>
      <c r="FQ444" s="103"/>
      <c r="FR444" s="103"/>
      <c r="FS444" s="103"/>
      <c r="FT444" s="103"/>
      <c r="FU444" s="103"/>
      <c r="FV444" s="103"/>
      <c r="FX444" s="20"/>
      <c r="FY444" s="20"/>
      <c r="FZ444" s="20"/>
    </row>
    <row r="445" spans="128:185" x14ac:dyDescent="0.3">
      <c r="DX445" s="18"/>
      <c r="FO445" s="103"/>
      <c r="FP445" s="103"/>
      <c r="FQ445" s="103"/>
      <c r="FR445" s="103"/>
      <c r="FS445" s="103"/>
      <c r="FT445" s="103"/>
      <c r="FU445" s="103"/>
      <c r="FV445" s="103"/>
      <c r="FX445" s="20"/>
      <c r="FY445" s="20"/>
      <c r="FZ445" s="20"/>
    </row>
    <row r="446" spans="128:185" x14ac:dyDescent="0.3">
      <c r="DX446" s="18"/>
      <c r="FO446" s="103"/>
      <c r="FP446" s="103"/>
      <c r="FQ446" s="103"/>
      <c r="FR446" s="103"/>
      <c r="FS446" s="103"/>
      <c r="FT446" s="103"/>
      <c r="FU446" s="103"/>
      <c r="FV446" s="103"/>
      <c r="FX446" s="20"/>
      <c r="FY446" s="20"/>
      <c r="FZ446" s="20"/>
    </row>
    <row r="447" spans="128:185" x14ac:dyDescent="0.3">
      <c r="DX447" s="18"/>
      <c r="FO447" s="103"/>
      <c r="FP447" s="103"/>
      <c r="FQ447" s="103"/>
      <c r="FR447" s="103"/>
      <c r="FS447" s="103"/>
      <c r="FT447" s="103"/>
      <c r="FU447" s="103"/>
      <c r="FV447" s="103"/>
      <c r="FX447" s="20"/>
      <c r="FY447" s="20"/>
      <c r="FZ447" s="20"/>
    </row>
    <row r="448" spans="128:185" x14ac:dyDescent="0.3">
      <c r="DX448" s="18"/>
      <c r="FO448" s="103"/>
      <c r="FP448" s="103"/>
      <c r="FQ448" s="103"/>
      <c r="FR448" s="103"/>
      <c r="FS448" s="103"/>
      <c r="FT448" s="103"/>
      <c r="FU448" s="103"/>
      <c r="FV448" s="103"/>
      <c r="FX448" s="181"/>
      <c r="FY448" s="181"/>
      <c r="FZ448" s="181"/>
      <c r="GA448" s="125"/>
      <c r="GB448" s="125"/>
      <c r="GC448" s="125"/>
    </row>
    <row r="449" spans="128:185" x14ac:dyDescent="0.3">
      <c r="DX449" s="18"/>
      <c r="FO449" s="103"/>
      <c r="FP449" s="103"/>
      <c r="FQ449" s="103"/>
      <c r="FR449" s="103"/>
      <c r="FS449" s="103"/>
      <c r="FT449" s="103"/>
      <c r="FU449" s="103"/>
      <c r="FV449" s="103"/>
      <c r="FX449" s="186"/>
      <c r="FY449" s="186"/>
      <c r="FZ449" s="186"/>
      <c r="GA449" s="186"/>
      <c r="GB449" s="186"/>
      <c r="GC449" s="186"/>
    </row>
    <row r="450" spans="128:185" x14ac:dyDescent="0.3">
      <c r="DX450" s="18"/>
      <c r="FO450" s="103"/>
      <c r="FP450" s="103"/>
      <c r="FQ450" s="103"/>
      <c r="FR450" s="103"/>
      <c r="FS450" s="103"/>
      <c r="FT450" s="103"/>
      <c r="FU450" s="103"/>
      <c r="FV450" s="103"/>
      <c r="FX450" s="10"/>
      <c r="FY450" s="10"/>
      <c r="FZ450" s="20"/>
      <c r="GA450" s="25"/>
      <c r="GB450" s="25"/>
      <c r="GC450" s="25"/>
    </row>
    <row r="451" spans="128:185" x14ac:dyDescent="0.3">
      <c r="DX451" s="18"/>
      <c r="FO451" s="103"/>
      <c r="FP451" s="103"/>
      <c r="FQ451" s="103"/>
      <c r="FR451" s="103"/>
      <c r="FS451" s="103"/>
      <c r="FT451" s="103"/>
      <c r="FU451" s="103"/>
      <c r="FV451" s="103"/>
      <c r="FX451" s="20"/>
      <c r="FY451" s="20"/>
      <c r="FZ451" s="20"/>
    </row>
    <row r="452" spans="128:185" x14ac:dyDescent="0.3">
      <c r="DX452" s="18"/>
      <c r="FO452" s="103"/>
      <c r="FP452" s="103"/>
      <c r="FQ452" s="103"/>
      <c r="FR452" s="103"/>
      <c r="FS452" s="103"/>
      <c r="FT452" s="103"/>
      <c r="FU452" s="103"/>
      <c r="FV452" s="103"/>
      <c r="FX452" s="20"/>
      <c r="FY452" s="20"/>
      <c r="FZ452" s="20"/>
    </row>
    <row r="453" spans="128:185" x14ac:dyDescent="0.3">
      <c r="DX453" s="18"/>
      <c r="FO453" s="103"/>
      <c r="FP453" s="103"/>
      <c r="FQ453" s="103"/>
      <c r="FR453" s="103"/>
      <c r="FS453" s="103"/>
      <c r="FT453" s="103"/>
      <c r="FU453" s="103"/>
      <c r="FV453" s="103"/>
      <c r="FX453" s="20"/>
      <c r="FY453" s="20"/>
      <c r="FZ453" s="20"/>
    </row>
    <row r="454" spans="128:185" x14ac:dyDescent="0.3">
      <c r="DX454" s="18"/>
      <c r="FO454" s="103"/>
      <c r="FP454" s="103"/>
      <c r="FQ454" s="103"/>
      <c r="FR454" s="103"/>
      <c r="FS454" s="103"/>
      <c r="FT454" s="103"/>
      <c r="FU454" s="103"/>
      <c r="FV454" s="103"/>
      <c r="FX454" s="20"/>
      <c r="FY454" s="20"/>
      <c r="FZ454" s="20"/>
    </row>
    <row r="455" spans="128:185" x14ac:dyDescent="0.3">
      <c r="DX455" s="18"/>
      <c r="FO455" s="103"/>
      <c r="FP455" s="103"/>
      <c r="FQ455" s="103"/>
      <c r="FR455" s="103"/>
      <c r="FS455" s="103"/>
      <c r="FT455" s="103"/>
      <c r="FU455" s="103"/>
      <c r="FV455" s="103"/>
      <c r="FX455" s="20"/>
      <c r="FY455" s="20"/>
      <c r="FZ455" s="20"/>
    </row>
    <row r="456" spans="128:185" x14ac:dyDescent="0.3">
      <c r="DX456" s="18"/>
      <c r="FO456" s="103"/>
      <c r="FP456" s="103"/>
      <c r="FQ456" s="103"/>
      <c r="FR456" s="103"/>
      <c r="FS456" s="103"/>
      <c r="FT456" s="103"/>
      <c r="FU456" s="103"/>
      <c r="FV456" s="103"/>
      <c r="FX456" s="20"/>
      <c r="FY456" s="20"/>
      <c r="FZ456" s="20"/>
    </row>
    <row r="457" spans="128:185" ht="35.1" customHeight="1" x14ac:dyDescent="0.3">
      <c r="DX457" s="18"/>
      <c r="FO457" s="103"/>
      <c r="FP457" s="103"/>
      <c r="FQ457" s="103"/>
      <c r="FR457" s="103"/>
      <c r="FS457" s="103"/>
      <c r="FT457" s="103"/>
      <c r="FU457" s="103"/>
      <c r="FV457" s="103"/>
      <c r="FX457" s="20"/>
      <c r="FY457" s="20"/>
      <c r="FZ457" s="20"/>
    </row>
    <row r="458" spans="128:185" ht="35.1" customHeight="1" x14ac:dyDescent="0.3">
      <c r="DX458" s="18"/>
      <c r="FO458" s="103"/>
      <c r="FP458" s="103"/>
      <c r="FQ458" s="103"/>
      <c r="FR458" s="103"/>
      <c r="FS458" s="103"/>
      <c r="FT458" s="103"/>
      <c r="FU458" s="103"/>
      <c r="FV458" s="103"/>
      <c r="FX458" s="20"/>
      <c r="FY458" s="20"/>
      <c r="FZ458" s="20"/>
    </row>
    <row r="459" spans="128:185" x14ac:dyDescent="0.3">
      <c r="DX459" s="18"/>
      <c r="FO459" s="103"/>
      <c r="FP459" s="103"/>
      <c r="FQ459" s="103"/>
      <c r="FR459" s="103"/>
      <c r="FS459" s="103"/>
      <c r="FT459" s="103"/>
      <c r="FU459" s="103"/>
      <c r="FV459" s="103"/>
      <c r="FX459" s="20"/>
      <c r="FY459" s="20"/>
      <c r="FZ459" s="20"/>
    </row>
    <row r="460" spans="128:185" x14ac:dyDescent="0.3">
      <c r="DX460" s="18"/>
      <c r="FO460" s="103"/>
      <c r="FP460" s="103"/>
      <c r="FQ460" s="103"/>
      <c r="FR460" s="103"/>
      <c r="FS460" s="103"/>
      <c r="FT460" s="103"/>
      <c r="FU460" s="103"/>
      <c r="FV460" s="103"/>
      <c r="FX460" s="20"/>
      <c r="FY460" s="20"/>
      <c r="FZ460" s="20"/>
    </row>
    <row r="461" spans="128:185" x14ac:dyDescent="0.3">
      <c r="DX461" s="18"/>
      <c r="FO461" s="103"/>
      <c r="FP461" s="103"/>
      <c r="FQ461" s="103"/>
      <c r="FR461" s="103"/>
      <c r="FS461" s="103"/>
      <c r="FT461" s="103"/>
      <c r="FU461" s="103"/>
      <c r="FV461" s="103"/>
      <c r="FX461" s="20"/>
      <c r="FY461" s="20"/>
      <c r="FZ461" s="20"/>
    </row>
    <row r="462" spans="128:185" x14ac:dyDescent="0.3">
      <c r="DX462" s="18"/>
      <c r="FO462" s="103"/>
      <c r="FP462" s="103"/>
      <c r="FQ462" s="103"/>
      <c r="FR462" s="103"/>
      <c r="FS462" s="103"/>
      <c r="FT462" s="103"/>
      <c r="FU462" s="103"/>
      <c r="FV462" s="103"/>
      <c r="FX462" s="20"/>
      <c r="FY462" s="20"/>
      <c r="FZ462" s="20"/>
    </row>
    <row r="463" spans="128:185" x14ac:dyDescent="0.3">
      <c r="DX463" s="18"/>
      <c r="FO463" s="103"/>
      <c r="FP463" s="103"/>
      <c r="FQ463" s="103"/>
      <c r="FR463" s="103"/>
      <c r="FS463" s="103"/>
      <c r="FT463" s="103"/>
      <c r="FU463" s="103"/>
      <c r="FV463" s="103"/>
      <c r="FX463" s="20"/>
      <c r="FY463" s="20"/>
      <c r="FZ463" s="20"/>
    </row>
    <row r="464" spans="128:185" x14ac:dyDescent="0.3">
      <c r="DX464" s="18"/>
      <c r="FO464" s="103"/>
      <c r="FP464" s="103"/>
      <c r="FQ464" s="103"/>
      <c r="FR464" s="103"/>
      <c r="FS464" s="103"/>
      <c r="FT464" s="103"/>
      <c r="FU464" s="103"/>
      <c r="FV464" s="103"/>
      <c r="FX464" s="20"/>
      <c r="FY464" s="20"/>
      <c r="FZ464" s="20"/>
    </row>
    <row r="465" spans="128:182" x14ac:dyDescent="0.3">
      <c r="DX465" s="18"/>
      <c r="FO465" s="103"/>
      <c r="FP465" s="103"/>
      <c r="FQ465" s="103"/>
      <c r="FR465" s="103"/>
      <c r="FS465" s="103"/>
      <c r="FT465" s="103"/>
      <c r="FU465" s="103"/>
      <c r="FV465" s="103"/>
      <c r="FX465" s="20"/>
      <c r="FY465" s="20"/>
      <c r="FZ465" s="20"/>
    </row>
    <row r="466" spans="128:182" x14ac:dyDescent="0.3">
      <c r="DX466" s="18"/>
      <c r="FO466" s="103"/>
      <c r="FP466" s="103"/>
      <c r="FQ466" s="103"/>
      <c r="FR466" s="103"/>
      <c r="FS466" s="103"/>
      <c r="FT466" s="103"/>
      <c r="FU466" s="103"/>
      <c r="FV466" s="103"/>
      <c r="FX466" s="20"/>
      <c r="FY466" s="20"/>
      <c r="FZ466" s="20"/>
    </row>
    <row r="467" spans="128:182" x14ac:dyDescent="0.3">
      <c r="DX467" s="18"/>
      <c r="FO467" s="103"/>
      <c r="FP467" s="103"/>
      <c r="FQ467" s="103"/>
      <c r="FR467" s="103"/>
      <c r="FS467" s="103"/>
      <c r="FT467" s="103"/>
      <c r="FU467" s="103"/>
      <c r="FV467" s="103"/>
      <c r="FX467" s="20"/>
      <c r="FY467" s="20"/>
      <c r="FZ467" s="20"/>
    </row>
    <row r="468" spans="128:182" x14ac:dyDescent="0.3">
      <c r="DX468" s="18"/>
      <c r="FO468" s="103"/>
      <c r="FP468" s="103"/>
      <c r="FQ468" s="103"/>
      <c r="FR468" s="103"/>
      <c r="FS468" s="103"/>
      <c r="FT468" s="103"/>
      <c r="FU468" s="103"/>
      <c r="FV468" s="103"/>
      <c r="FX468" s="20"/>
      <c r="FY468" s="20"/>
      <c r="FZ468" s="20"/>
    </row>
    <row r="469" spans="128:182" x14ac:dyDescent="0.3">
      <c r="DX469" s="18"/>
      <c r="FO469" s="103"/>
      <c r="FP469" s="103"/>
      <c r="FQ469" s="103"/>
      <c r="FR469" s="103"/>
      <c r="FS469" s="103"/>
      <c r="FT469" s="103"/>
      <c r="FU469" s="103"/>
      <c r="FV469" s="103"/>
      <c r="FX469" s="20"/>
      <c r="FY469" s="20"/>
      <c r="FZ469" s="20"/>
    </row>
    <row r="470" spans="128:182" x14ac:dyDescent="0.3">
      <c r="DX470" s="18"/>
      <c r="FO470" s="103"/>
      <c r="FP470" s="103"/>
      <c r="FQ470" s="103"/>
      <c r="FR470" s="103"/>
      <c r="FS470" s="103"/>
      <c r="FT470" s="103"/>
      <c r="FU470" s="103"/>
      <c r="FV470" s="103"/>
      <c r="FX470" s="20"/>
      <c r="FY470" s="20"/>
      <c r="FZ470" s="20"/>
    </row>
    <row r="471" spans="128:182" x14ac:dyDescent="0.3">
      <c r="DX471" s="18"/>
      <c r="FO471" s="103"/>
      <c r="FP471" s="103"/>
      <c r="FQ471" s="103"/>
      <c r="FR471" s="103"/>
      <c r="FS471" s="103"/>
      <c r="FT471" s="103"/>
      <c r="FU471" s="103"/>
      <c r="FV471" s="103"/>
      <c r="FX471" s="20"/>
      <c r="FY471" s="20"/>
      <c r="FZ471" s="20"/>
    </row>
    <row r="472" spans="128:182" x14ac:dyDescent="0.3">
      <c r="DX472" s="18"/>
      <c r="FO472" s="103"/>
      <c r="FP472" s="103"/>
      <c r="FQ472" s="103"/>
      <c r="FR472" s="103"/>
      <c r="FS472" s="103"/>
      <c r="FT472" s="103"/>
      <c r="FU472" s="103"/>
      <c r="FV472" s="103"/>
      <c r="FX472" s="20"/>
      <c r="FY472" s="20"/>
      <c r="FZ472" s="20"/>
    </row>
    <row r="473" spans="128:182" x14ac:dyDescent="0.3">
      <c r="DX473" s="18"/>
      <c r="FO473" s="103"/>
      <c r="FP473" s="103"/>
      <c r="FQ473" s="103"/>
      <c r="FR473" s="103"/>
      <c r="FS473" s="103"/>
      <c r="FT473" s="103"/>
      <c r="FU473" s="103"/>
      <c r="FV473" s="103"/>
      <c r="FX473" s="20"/>
      <c r="FY473" s="20"/>
      <c r="FZ473" s="20"/>
    </row>
    <row r="474" spans="128:182" x14ac:dyDescent="0.3">
      <c r="DX474" s="18"/>
      <c r="FO474" s="103"/>
      <c r="FP474" s="103"/>
      <c r="FQ474" s="103"/>
      <c r="FR474" s="103"/>
      <c r="FS474" s="103"/>
      <c r="FT474" s="103"/>
      <c r="FU474" s="103"/>
      <c r="FV474" s="103"/>
      <c r="FX474" s="20"/>
      <c r="FY474" s="20"/>
      <c r="FZ474" s="20"/>
    </row>
    <row r="475" spans="128:182" x14ac:dyDescent="0.3">
      <c r="DX475" s="18"/>
      <c r="FB475" s="20"/>
      <c r="FC475" s="20"/>
      <c r="FD475" s="20"/>
      <c r="FE475" s="20"/>
      <c r="FF475" s="20"/>
      <c r="FG475" s="20"/>
      <c r="FO475" s="226"/>
      <c r="FP475" s="226"/>
      <c r="FQ475" s="226"/>
      <c r="FR475" s="226"/>
      <c r="FS475" s="226"/>
      <c r="FT475" s="226"/>
      <c r="FU475" s="226"/>
      <c r="FV475" s="226"/>
      <c r="FW475" s="20"/>
      <c r="FX475" s="20"/>
      <c r="FY475" s="20"/>
      <c r="FZ475" s="20"/>
    </row>
    <row r="476" spans="128:182" x14ac:dyDescent="0.3">
      <c r="DX476" s="18"/>
      <c r="FB476" s="20"/>
      <c r="FC476" s="20"/>
      <c r="FD476" s="20"/>
      <c r="FE476" s="20"/>
      <c r="FF476" s="20"/>
      <c r="FG476" s="20"/>
      <c r="FO476" s="226"/>
      <c r="FP476" s="226"/>
      <c r="FQ476" s="226"/>
      <c r="FR476" s="226"/>
      <c r="FS476" s="226"/>
      <c r="FT476" s="226"/>
      <c r="FU476" s="226"/>
      <c r="FV476" s="226"/>
      <c r="FW476" s="20"/>
      <c r="FX476" s="20"/>
      <c r="FY476" s="20"/>
      <c r="FZ476" s="20"/>
    </row>
    <row r="477" spans="128:182" x14ac:dyDescent="0.3">
      <c r="DX477" s="18"/>
      <c r="FB477" s="20"/>
      <c r="FC477" s="20"/>
      <c r="FD477" s="20"/>
      <c r="FE477" s="20"/>
      <c r="FF477" s="20"/>
      <c r="FG477" s="20"/>
      <c r="FO477" s="226"/>
      <c r="FP477" s="226"/>
      <c r="FQ477" s="226"/>
      <c r="FR477" s="226"/>
      <c r="FS477" s="226"/>
      <c r="FT477" s="226"/>
      <c r="FU477" s="226"/>
      <c r="FV477" s="226"/>
      <c r="FW477" s="20"/>
      <c r="FX477" s="20"/>
      <c r="FY477" s="20"/>
      <c r="FZ477" s="20"/>
    </row>
    <row r="478" spans="128:182" x14ac:dyDescent="0.3">
      <c r="DX478" s="18"/>
      <c r="FB478" s="20"/>
      <c r="FC478" s="20"/>
      <c r="FD478" s="20"/>
      <c r="FE478" s="20"/>
      <c r="FF478" s="20"/>
      <c r="FG478" s="20"/>
      <c r="FO478" s="226"/>
      <c r="FP478" s="226"/>
      <c r="FQ478" s="226"/>
      <c r="FR478" s="226"/>
      <c r="FS478" s="226"/>
      <c r="FT478" s="226"/>
      <c r="FU478" s="226"/>
      <c r="FV478" s="226"/>
      <c r="FW478" s="20"/>
      <c r="FX478" s="20"/>
      <c r="FY478" s="20"/>
      <c r="FZ478" s="20"/>
    </row>
    <row r="479" spans="128:182" x14ac:dyDescent="0.3">
      <c r="DX479" s="18"/>
      <c r="FB479" s="20"/>
      <c r="FC479" s="227"/>
      <c r="FD479" s="20"/>
      <c r="FE479" s="20"/>
      <c r="FF479" s="20"/>
      <c r="FG479" s="20"/>
      <c r="FO479" s="226"/>
      <c r="FP479" s="226"/>
      <c r="FQ479" s="226"/>
      <c r="FR479" s="226"/>
      <c r="FS479" s="226"/>
      <c r="FT479" s="226"/>
      <c r="FU479" s="226"/>
      <c r="FV479" s="226"/>
      <c r="FW479" s="20"/>
      <c r="FX479" s="20"/>
      <c r="FY479" s="20"/>
      <c r="FZ479" s="20"/>
    </row>
    <row r="480" spans="128:182" x14ac:dyDescent="0.3">
      <c r="DX480" s="18"/>
      <c r="FB480" s="20"/>
      <c r="FC480" s="227"/>
      <c r="FD480" s="20"/>
      <c r="FE480" s="20"/>
      <c r="FF480" s="20"/>
      <c r="FG480" s="20"/>
      <c r="FO480" s="226"/>
      <c r="FP480" s="226"/>
      <c r="FQ480" s="226"/>
      <c r="FR480" s="226"/>
      <c r="FS480" s="226"/>
      <c r="FT480" s="226"/>
      <c r="FU480" s="226"/>
      <c r="FV480" s="226"/>
      <c r="FW480" s="20"/>
      <c r="FX480" s="20"/>
      <c r="FY480" s="20"/>
      <c r="FZ480" s="20"/>
    </row>
    <row r="481" spans="128:185" x14ac:dyDescent="0.3">
      <c r="DX481" s="18"/>
      <c r="FB481" s="20"/>
      <c r="FC481" s="227"/>
      <c r="FD481" s="20"/>
      <c r="FE481" s="20"/>
      <c r="FF481" s="20"/>
      <c r="FG481" s="20"/>
      <c r="FO481" s="226"/>
      <c r="FP481" s="226"/>
      <c r="FQ481" s="226"/>
      <c r="FR481" s="226"/>
      <c r="FS481" s="226"/>
      <c r="FT481" s="226"/>
      <c r="FU481" s="226"/>
      <c r="FV481" s="226"/>
      <c r="FW481" s="20"/>
      <c r="FX481" s="20"/>
      <c r="FY481" s="20"/>
      <c r="FZ481" s="20"/>
    </row>
    <row r="482" spans="128:185" x14ac:dyDescent="0.3">
      <c r="DX482" s="18"/>
      <c r="FB482" s="20"/>
      <c r="FC482" s="227"/>
      <c r="FD482" s="20"/>
      <c r="FE482" s="20"/>
      <c r="FF482" s="20"/>
      <c r="FG482" s="20"/>
      <c r="FO482" s="226"/>
      <c r="FP482" s="226"/>
      <c r="FQ482" s="226"/>
      <c r="FR482" s="226"/>
      <c r="FS482" s="226"/>
      <c r="FT482" s="226"/>
      <c r="FU482" s="226"/>
      <c r="FV482" s="226"/>
      <c r="FW482" s="20"/>
      <c r="FX482" s="20"/>
      <c r="FY482" s="20"/>
      <c r="FZ482" s="20"/>
    </row>
    <row r="483" spans="128:185" x14ac:dyDescent="0.3">
      <c r="DX483" s="18"/>
      <c r="FB483" s="20"/>
      <c r="FC483" s="227"/>
      <c r="FD483" s="20"/>
      <c r="FE483" s="20"/>
      <c r="FF483" s="20"/>
      <c r="FG483" s="20"/>
      <c r="FO483" s="226"/>
      <c r="FP483" s="226"/>
      <c r="FQ483" s="226"/>
      <c r="FR483" s="226"/>
      <c r="FS483" s="226"/>
      <c r="FT483" s="226"/>
      <c r="FU483" s="226"/>
      <c r="FV483" s="226"/>
      <c r="FW483" s="20"/>
      <c r="FX483" s="20"/>
      <c r="FY483" s="20"/>
      <c r="FZ483" s="20"/>
    </row>
    <row r="484" spans="128:185" x14ac:dyDescent="0.3">
      <c r="DX484" s="18"/>
      <c r="FC484" s="227"/>
      <c r="FO484" s="103"/>
      <c r="FP484" s="103"/>
      <c r="FQ484" s="103"/>
      <c r="FR484" s="103"/>
      <c r="FS484" s="103"/>
      <c r="FT484" s="103"/>
      <c r="FU484" s="103"/>
      <c r="FV484" s="103"/>
      <c r="FX484" s="20"/>
      <c r="FY484" s="20"/>
      <c r="FZ484" s="20"/>
    </row>
    <row r="485" spans="128:185" x14ac:dyDescent="0.3">
      <c r="DX485" s="18"/>
      <c r="FC485" s="227"/>
      <c r="FO485" s="103"/>
      <c r="FP485" s="103"/>
      <c r="FQ485" s="103"/>
      <c r="FR485" s="103"/>
      <c r="FS485" s="103"/>
      <c r="FT485" s="103"/>
      <c r="FU485" s="103"/>
      <c r="FV485" s="103"/>
      <c r="FX485" s="20"/>
      <c r="FY485" s="20"/>
      <c r="FZ485" s="20"/>
    </row>
    <row r="486" spans="128:185" x14ac:dyDescent="0.3">
      <c r="DX486" s="18"/>
      <c r="FC486" s="227"/>
      <c r="FO486" s="103"/>
      <c r="FP486" s="103"/>
      <c r="FQ486" s="103"/>
      <c r="FR486" s="103"/>
      <c r="FS486" s="103"/>
      <c r="FT486" s="103"/>
      <c r="FU486" s="103"/>
      <c r="FV486" s="103"/>
      <c r="FX486" s="20"/>
      <c r="FY486" s="20"/>
      <c r="FZ486" s="20"/>
    </row>
    <row r="487" spans="128:185" x14ac:dyDescent="0.3">
      <c r="DX487" s="18"/>
      <c r="FC487" s="227"/>
      <c r="FO487" s="103"/>
      <c r="FP487" s="103"/>
      <c r="FQ487" s="103"/>
      <c r="FR487" s="103"/>
      <c r="FS487" s="103"/>
      <c r="FT487" s="103"/>
      <c r="FU487" s="103"/>
      <c r="FV487" s="103"/>
      <c r="FX487" s="20"/>
      <c r="FY487" s="20"/>
      <c r="FZ487" s="20"/>
    </row>
    <row r="488" spans="128:185" x14ac:dyDescent="0.3">
      <c r="DX488" s="18"/>
      <c r="FC488" s="227"/>
      <c r="FO488" s="103"/>
      <c r="FP488" s="103"/>
      <c r="FQ488" s="103"/>
      <c r="FR488" s="103"/>
      <c r="FS488" s="103"/>
      <c r="FT488" s="103"/>
      <c r="FU488" s="103"/>
      <c r="FV488" s="103"/>
      <c r="FX488" s="20"/>
      <c r="FY488" s="20"/>
      <c r="FZ488" s="20"/>
    </row>
    <row r="489" spans="128:185" x14ac:dyDescent="0.3">
      <c r="DX489" s="18"/>
      <c r="FC489" s="227"/>
      <c r="FO489" s="103"/>
      <c r="FP489" s="103"/>
      <c r="FQ489" s="103"/>
      <c r="FR489" s="103"/>
      <c r="FS489" s="103"/>
      <c r="FT489" s="103"/>
      <c r="FU489" s="103"/>
      <c r="FV489" s="103"/>
      <c r="FX489" s="20"/>
      <c r="FY489" s="20"/>
      <c r="FZ489" s="20"/>
    </row>
    <row r="490" spans="128:185" x14ac:dyDescent="0.3">
      <c r="DX490" s="18"/>
      <c r="FC490" s="227"/>
      <c r="FO490" s="103"/>
      <c r="FP490" s="103"/>
      <c r="FQ490" s="103"/>
      <c r="FR490" s="103"/>
      <c r="FS490" s="103"/>
      <c r="FT490" s="103"/>
      <c r="FU490" s="103"/>
      <c r="FV490" s="103"/>
      <c r="FX490" s="20"/>
      <c r="FY490" s="20"/>
      <c r="FZ490" s="20"/>
    </row>
    <row r="491" spans="128:185" x14ac:dyDescent="0.3">
      <c r="DX491" s="18"/>
      <c r="FC491" s="227"/>
      <c r="FO491" s="103"/>
      <c r="FP491" s="103"/>
      <c r="FQ491" s="103"/>
      <c r="FR491" s="103"/>
      <c r="FS491" s="103"/>
      <c r="FT491" s="103"/>
      <c r="FU491" s="103"/>
      <c r="FV491" s="103"/>
      <c r="FX491" s="20"/>
      <c r="FY491" s="20"/>
      <c r="FZ491" s="20"/>
    </row>
    <row r="492" spans="128:185" x14ac:dyDescent="0.3">
      <c r="DX492" s="18"/>
      <c r="FC492" s="227"/>
      <c r="FO492" s="103"/>
      <c r="FP492" s="103"/>
      <c r="FQ492" s="103"/>
      <c r="FR492" s="103"/>
      <c r="FS492" s="103"/>
      <c r="FT492" s="103"/>
      <c r="FU492" s="103"/>
      <c r="FV492" s="103"/>
      <c r="FX492" s="20"/>
      <c r="FY492" s="20"/>
      <c r="FZ492" s="20"/>
    </row>
    <row r="493" spans="128:185" x14ac:dyDescent="0.3">
      <c r="DX493" s="18"/>
      <c r="FC493" s="227"/>
      <c r="FO493" s="103"/>
      <c r="FP493" s="103"/>
      <c r="FQ493" s="103"/>
      <c r="FR493" s="103"/>
      <c r="FS493" s="103"/>
      <c r="FT493" s="103"/>
      <c r="FU493" s="103"/>
      <c r="FV493" s="103"/>
      <c r="FX493" s="20"/>
      <c r="FY493" s="20"/>
      <c r="FZ493" s="20"/>
      <c r="GA493" s="20"/>
      <c r="GB493" s="20"/>
      <c r="GC493" s="20"/>
    </row>
    <row r="494" spans="128:185" x14ac:dyDescent="0.3">
      <c r="DX494" s="18"/>
      <c r="FC494" s="227"/>
      <c r="FO494" s="103"/>
      <c r="FP494" s="103"/>
      <c r="FQ494" s="103"/>
      <c r="FR494" s="103"/>
      <c r="FS494" s="103"/>
      <c r="FT494" s="103"/>
      <c r="FU494" s="103"/>
      <c r="FV494" s="103"/>
      <c r="FX494" s="20"/>
      <c r="FY494" s="20"/>
      <c r="FZ494" s="20"/>
      <c r="GA494" s="20"/>
      <c r="GB494" s="20"/>
      <c r="GC494" s="20"/>
    </row>
    <row r="495" spans="128:185" x14ac:dyDescent="0.3">
      <c r="DX495" s="18"/>
      <c r="FC495" s="227"/>
      <c r="FO495" s="103"/>
      <c r="FP495" s="103"/>
      <c r="FQ495" s="103"/>
      <c r="FR495" s="103"/>
      <c r="FS495" s="103"/>
      <c r="FT495" s="103"/>
      <c r="FU495" s="103"/>
      <c r="FV495" s="103"/>
      <c r="FX495" s="20"/>
      <c r="FY495" s="20"/>
      <c r="FZ495" s="20"/>
      <c r="GA495" s="20"/>
      <c r="GB495" s="20"/>
      <c r="GC495" s="20"/>
    </row>
    <row r="496" spans="128:185" x14ac:dyDescent="0.3">
      <c r="DX496" s="18"/>
      <c r="FC496" s="227"/>
      <c r="FO496" s="103"/>
      <c r="FP496" s="103"/>
      <c r="FQ496" s="103"/>
      <c r="FR496" s="103"/>
      <c r="FS496" s="103"/>
      <c r="FT496" s="103"/>
      <c r="FU496" s="103"/>
      <c r="FV496" s="103"/>
      <c r="FX496" s="20"/>
      <c r="FY496" s="20"/>
      <c r="FZ496" s="20"/>
      <c r="GA496" s="20"/>
      <c r="GB496" s="20"/>
      <c r="GC496" s="20"/>
    </row>
    <row r="497" spans="128:185" x14ac:dyDescent="0.3">
      <c r="DX497" s="18"/>
      <c r="FC497" s="227"/>
      <c r="FO497" s="103"/>
      <c r="FP497" s="103"/>
      <c r="FQ497" s="103"/>
      <c r="FR497" s="103"/>
      <c r="FS497" s="103"/>
      <c r="FT497" s="103"/>
      <c r="FU497" s="103"/>
      <c r="FV497" s="103"/>
      <c r="FX497" s="20"/>
      <c r="FY497" s="20"/>
      <c r="FZ497" s="20"/>
      <c r="GA497" s="20"/>
      <c r="GB497" s="20"/>
      <c r="GC497" s="20"/>
    </row>
    <row r="498" spans="128:185" x14ac:dyDescent="0.3">
      <c r="DX498" s="18"/>
      <c r="FC498" s="227"/>
      <c r="FO498" s="103"/>
      <c r="FP498" s="103"/>
      <c r="FQ498" s="103"/>
      <c r="FR498" s="103"/>
      <c r="FS498" s="103"/>
      <c r="FT498" s="103"/>
      <c r="FU498" s="103"/>
      <c r="FV498" s="103"/>
      <c r="FX498" s="20"/>
      <c r="FY498" s="20"/>
      <c r="FZ498" s="20"/>
      <c r="GA498" s="20"/>
      <c r="GB498" s="20"/>
      <c r="GC498" s="20"/>
    </row>
    <row r="499" spans="128:185" x14ac:dyDescent="0.3">
      <c r="DX499" s="18"/>
      <c r="FC499" s="227"/>
      <c r="FO499" s="103"/>
      <c r="FP499" s="103"/>
      <c r="FQ499" s="103"/>
      <c r="FR499" s="103"/>
      <c r="FS499" s="103"/>
      <c r="FT499" s="103"/>
      <c r="FU499" s="103"/>
      <c r="FV499" s="103"/>
      <c r="FX499" s="20"/>
      <c r="FY499" s="20"/>
      <c r="FZ499" s="20"/>
      <c r="GA499" s="20"/>
      <c r="GB499" s="20"/>
      <c r="GC499" s="20"/>
    </row>
    <row r="500" spans="128:185" x14ac:dyDescent="0.3">
      <c r="DX500" s="18"/>
      <c r="FC500" s="227"/>
      <c r="FO500" s="103"/>
      <c r="FP500" s="103"/>
      <c r="FQ500" s="103"/>
      <c r="FR500" s="103"/>
      <c r="FS500" s="103"/>
      <c r="FT500" s="103"/>
      <c r="FU500" s="103"/>
      <c r="FV500" s="103"/>
      <c r="FX500" s="20"/>
      <c r="FY500" s="20"/>
      <c r="FZ500" s="20"/>
      <c r="GA500" s="20"/>
      <c r="GB500" s="20"/>
      <c r="GC500" s="20"/>
    </row>
    <row r="501" spans="128:185" x14ac:dyDescent="0.3">
      <c r="DX501" s="18"/>
      <c r="FC501" s="227"/>
      <c r="FO501" s="103"/>
      <c r="FP501" s="103"/>
      <c r="FQ501" s="103"/>
      <c r="FR501" s="103"/>
      <c r="FS501" s="103"/>
      <c r="FT501" s="103"/>
      <c r="FU501" s="103"/>
      <c r="FV501" s="103"/>
      <c r="FX501" s="20"/>
      <c r="FY501" s="20"/>
      <c r="FZ501" s="20"/>
      <c r="GA501" s="20"/>
      <c r="GB501" s="20"/>
      <c r="GC501" s="20"/>
    </row>
    <row r="502" spans="128:185" x14ac:dyDescent="0.3">
      <c r="DX502" s="18"/>
      <c r="FC502" s="227"/>
      <c r="FO502" s="103"/>
      <c r="FP502" s="103"/>
      <c r="FQ502" s="103"/>
      <c r="FR502" s="103"/>
      <c r="FS502" s="103"/>
      <c r="FT502" s="103"/>
      <c r="FU502" s="103"/>
      <c r="FV502" s="103"/>
      <c r="FX502" s="20"/>
      <c r="FY502" s="20"/>
      <c r="FZ502" s="20"/>
    </row>
    <row r="503" spans="128:185" x14ac:dyDescent="0.3">
      <c r="DX503" s="18"/>
      <c r="FC503" s="227"/>
      <c r="FO503" s="103"/>
      <c r="FP503" s="103"/>
      <c r="FQ503" s="103"/>
      <c r="FR503" s="103"/>
      <c r="FS503" s="103"/>
      <c r="FT503" s="103"/>
      <c r="FU503" s="103"/>
      <c r="FV503" s="103"/>
      <c r="FX503" s="20"/>
      <c r="FY503" s="20"/>
      <c r="FZ503" s="20"/>
    </row>
    <row r="504" spans="128:185" x14ac:dyDescent="0.3">
      <c r="DX504" s="18"/>
      <c r="FC504" s="227"/>
      <c r="FO504" s="103"/>
      <c r="FP504" s="103"/>
      <c r="FQ504" s="103"/>
      <c r="FR504" s="103"/>
      <c r="FS504" s="103"/>
      <c r="FT504" s="103"/>
      <c r="FU504" s="103"/>
      <c r="FV504" s="103"/>
      <c r="FX504" s="20"/>
      <c r="FY504" s="20"/>
      <c r="FZ504" s="20"/>
    </row>
    <row r="505" spans="128:185" x14ac:dyDescent="0.3">
      <c r="DX505" s="18"/>
      <c r="FC505" s="227"/>
      <c r="FO505" s="103"/>
      <c r="FP505" s="103"/>
      <c r="FQ505" s="103"/>
      <c r="FR505" s="103"/>
      <c r="FS505" s="103"/>
      <c r="FT505" s="103"/>
      <c r="FU505" s="103"/>
      <c r="FV505" s="103"/>
      <c r="FX505" s="20"/>
      <c r="FY505" s="20"/>
      <c r="FZ505" s="20"/>
    </row>
    <row r="506" spans="128:185" x14ac:dyDescent="0.3">
      <c r="DX506" s="18"/>
      <c r="FO506" s="103"/>
      <c r="FP506" s="103"/>
      <c r="FQ506" s="103"/>
      <c r="FR506" s="103"/>
      <c r="FS506" s="103"/>
      <c r="FT506" s="103"/>
      <c r="FV506" s="103"/>
      <c r="FX506" s="20"/>
      <c r="FY506" s="20"/>
      <c r="FZ506" s="20"/>
    </row>
    <row r="507" spans="128:185" x14ac:dyDescent="0.3">
      <c r="DX507" s="18"/>
      <c r="FO507" s="103"/>
      <c r="FP507" s="103"/>
      <c r="FQ507" s="103"/>
      <c r="FR507" s="103"/>
      <c r="FS507" s="103"/>
      <c r="FT507" s="103"/>
      <c r="FU507" s="103"/>
      <c r="FV507" s="103"/>
      <c r="FX507" s="20"/>
      <c r="FY507" s="20"/>
      <c r="FZ507" s="20"/>
    </row>
    <row r="508" spans="128:185" x14ac:dyDescent="0.3">
      <c r="DX508" s="18"/>
      <c r="FO508" s="103"/>
      <c r="FP508" s="103"/>
      <c r="FQ508" s="103"/>
      <c r="FR508" s="103"/>
      <c r="FS508" s="103"/>
      <c r="FT508" s="103"/>
      <c r="FU508" s="103"/>
      <c r="FV508" s="103"/>
      <c r="FX508" s="20"/>
      <c r="FY508" s="20"/>
      <c r="FZ508" s="20"/>
    </row>
    <row r="509" spans="128:185" x14ac:dyDescent="0.3">
      <c r="DX509" s="18"/>
      <c r="FO509" s="103"/>
      <c r="FP509" s="103"/>
      <c r="FQ509" s="103"/>
      <c r="FR509" s="103"/>
      <c r="FS509" s="103"/>
      <c r="FT509" s="103"/>
      <c r="FU509" s="103"/>
      <c r="FV509" s="103"/>
      <c r="FX509" s="20"/>
      <c r="FY509" s="20"/>
      <c r="FZ509" s="20"/>
    </row>
    <row r="510" spans="128:185" x14ac:dyDescent="0.3">
      <c r="DX510" s="18"/>
      <c r="FO510" s="103"/>
      <c r="FP510" s="103"/>
      <c r="FQ510" s="103"/>
      <c r="FR510" s="103"/>
      <c r="FS510" s="103"/>
      <c r="FT510" s="103"/>
      <c r="FU510" s="103"/>
      <c r="FV510" s="103"/>
      <c r="FX510" s="20"/>
      <c r="FY510" s="20"/>
      <c r="FZ510" s="20"/>
    </row>
    <row r="511" spans="128:185" x14ac:dyDescent="0.3">
      <c r="DX511" s="18"/>
      <c r="FO511" s="103"/>
      <c r="FP511" s="103"/>
      <c r="FQ511" s="103"/>
      <c r="FR511" s="103"/>
      <c r="FS511" s="103"/>
      <c r="FT511" s="103"/>
      <c r="FU511" s="103"/>
      <c r="FV511" s="103"/>
      <c r="FX511" s="20"/>
      <c r="FY511" s="20"/>
      <c r="FZ511" s="20"/>
    </row>
    <row r="512" spans="128:185" x14ac:dyDescent="0.3">
      <c r="DX512" s="18"/>
      <c r="FO512" s="103"/>
      <c r="FP512" s="103"/>
      <c r="FQ512" s="103"/>
      <c r="FR512" s="103"/>
      <c r="FS512" s="103"/>
      <c r="FT512" s="103"/>
      <c r="FU512" s="103"/>
      <c r="FV512" s="103"/>
      <c r="FX512" s="20"/>
      <c r="FY512" s="20"/>
      <c r="FZ512" s="20"/>
    </row>
    <row r="513" spans="128:182" x14ac:dyDescent="0.3">
      <c r="DX513" s="18"/>
      <c r="FO513" s="103"/>
      <c r="FP513" s="103"/>
      <c r="FQ513" s="103"/>
      <c r="FR513" s="103"/>
      <c r="FS513" s="103"/>
      <c r="FT513" s="103"/>
      <c r="FU513" s="103"/>
      <c r="FV513" s="103"/>
      <c r="FX513" s="20"/>
      <c r="FY513" s="20"/>
      <c r="FZ513" s="20"/>
    </row>
    <row r="514" spans="128:182" x14ac:dyDescent="0.3">
      <c r="DX514" s="18"/>
      <c r="FO514" s="103"/>
      <c r="FP514" s="103"/>
      <c r="FQ514" s="103"/>
      <c r="FR514" s="103"/>
      <c r="FS514" s="103"/>
      <c r="FT514" s="103"/>
      <c r="FU514" s="103"/>
      <c r="FV514" s="103"/>
      <c r="FX514" s="20"/>
      <c r="FY514" s="20"/>
      <c r="FZ514" s="20"/>
    </row>
    <row r="515" spans="128:182" x14ac:dyDescent="0.3">
      <c r="DX515" s="18"/>
      <c r="FO515" s="103"/>
      <c r="FP515" s="103"/>
      <c r="FQ515" s="103"/>
      <c r="FR515" s="103"/>
      <c r="FS515" s="103"/>
      <c r="FT515" s="103"/>
      <c r="FU515" s="103"/>
      <c r="FV515" s="103"/>
      <c r="FX515" s="20"/>
      <c r="FY515" s="20"/>
      <c r="FZ515" s="20"/>
    </row>
    <row r="516" spans="128:182" x14ac:dyDescent="0.3">
      <c r="DX516" s="18"/>
      <c r="FO516" s="103"/>
      <c r="FP516" s="103"/>
      <c r="FQ516" s="103"/>
      <c r="FR516" s="103"/>
      <c r="FS516" s="103"/>
      <c r="FT516" s="103"/>
      <c r="FU516" s="103"/>
      <c r="FV516" s="103"/>
      <c r="FX516" s="20"/>
      <c r="FY516" s="20"/>
      <c r="FZ516" s="20"/>
    </row>
    <row r="517" spans="128:182" x14ac:dyDescent="0.3">
      <c r="DX517" s="18"/>
      <c r="FO517" s="103"/>
      <c r="FP517" s="103"/>
      <c r="FQ517" s="103"/>
      <c r="FR517" s="103"/>
      <c r="FS517" s="103"/>
      <c r="FT517" s="103"/>
      <c r="FU517" s="103"/>
      <c r="FV517" s="103"/>
      <c r="FX517" s="20"/>
      <c r="FY517" s="20"/>
      <c r="FZ517" s="20"/>
    </row>
    <row r="518" spans="128:182" x14ac:dyDescent="0.3">
      <c r="DX518" s="18"/>
      <c r="FO518" s="103"/>
      <c r="FP518" s="103"/>
      <c r="FQ518" s="103"/>
      <c r="FR518" s="103"/>
      <c r="FS518" s="103"/>
      <c r="FT518" s="103"/>
      <c r="FU518" s="103"/>
      <c r="FV518" s="103"/>
      <c r="FX518" s="20"/>
      <c r="FY518" s="20"/>
      <c r="FZ518" s="20"/>
    </row>
    <row r="519" spans="128:182" x14ac:dyDescent="0.3">
      <c r="DX519" s="18"/>
      <c r="FO519" s="103"/>
      <c r="FP519" s="103"/>
      <c r="FQ519" s="103"/>
      <c r="FR519" s="103"/>
      <c r="FS519" s="103"/>
      <c r="FT519" s="103"/>
      <c r="FU519" s="103"/>
      <c r="FV519" s="103"/>
      <c r="FX519" s="20"/>
      <c r="FY519" s="20"/>
      <c r="FZ519" s="20"/>
    </row>
    <row r="520" spans="128:182" x14ac:dyDescent="0.3">
      <c r="DX520" s="18"/>
      <c r="FO520" s="103"/>
      <c r="FP520" s="103"/>
      <c r="FQ520" s="103"/>
      <c r="FR520" s="103"/>
      <c r="FS520" s="103"/>
      <c r="FT520" s="103"/>
      <c r="FU520" s="103"/>
      <c r="FV520" s="103"/>
      <c r="FX520" s="20"/>
      <c r="FY520" s="20"/>
      <c r="FZ520" s="20"/>
    </row>
    <row r="521" spans="128:182" x14ac:dyDescent="0.3">
      <c r="DX521" s="18"/>
      <c r="FO521" s="103"/>
      <c r="FP521" s="103"/>
      <c r="FQ521" s="103"/>
      <c r="FR521" s="103"/>
      <c r="FS521" s="103"/>
      <c r="FT521" s="103"/>
      <c r="FU521" s="103"/>
      <c r="FV521" s="103"/>
      <c r="FX521" s="20"/>
      <c r="FY521" s="20"/>
      <c r="FZ521" s="20"/>
    </row>
    <row r="522" spans="128:182" x14ac:dyDescent="0.3">
      <c r="DX522" s="18"/>
      <c r="FO522" s="103"/>
      <c r="FP522" s="103"/>
      <c r="FQ522" s="103"/>
      <c r="FR522" s="103"/>
      <c r="FS522" s="103"/>
      <c r="FT522" s="103"/>
      <c r="FU522" s="103"/>
      <c r="FV522" s="103"/>
      <c r="FX522" s="20"/>
      <c r="FY522" s="20"/>
      <c r="FZ522" s="20"/>
    </row>
    <row r="523" spans="128:182" x14ac:dyDescent="0.3">
      <c r="DX523" s="18"/>
      <c r="FO523" s="103"/>
      <c r="FP523" s="103"/>
      <c r="FQ523" s="103"/>
      <c r="FR523" s="103"/>
      <c r="FS523" s="103"/>
      <c r="FT523" s="103"/>
      <c r="FU523" s="103"/>
      <c r="FV523" s="103"/>
      <c r="FX523" s="20"/>
      <c r="FY523" s="20"/>
      <c r="FZ523" s="20"/>
    </row>
    <row r="524" spans="128:182" x14ac:dyDescent="0.3">
      <c r="DX524" s="18"/>
      <c r="FO524" s="103"/>
      <c r="FP524" s="103"/>
      <c r="FQ524" s="103"/>
      <c r="FR524" s="103"/>
      <c r="FS524" s="103"/>
      <c r="FT524" s="103"/>
      <c r="FU524" s="103"/>
      <c r="FV524" s="103"/>
      <c r="FX524" s="20"/>
      <c r="FY524" s="20"/>
      <c r="FZ524" s="20"/>
    </row>
    <row r="525" spans="128:182" x14ac:dyDescent="0.3">
      <c r="DX525" s="18"/>
      <c r="FX525" s="20"/>
      <c r="FY525" s="20"/>
      <c r="FZ525" s="20"/>
    </row>
    <row r="526" spans="128:182" x14ac:dyDescent="0.3">
      <c r="DX526" s="18"/>
      <c r="FX526" s="20"/>
      <c r="FY526" s="20"/>
      <c r="FZ526" s="20"/>
    </row>
    <row r="527" spans="128:182" x14ac:dyDescent="0.3">
      <c r="DX527" s="18"/>
      <c r="FX527" s="20"/>
      <c r="FY527" s="20"/>
      <c r="FZ527" s="20"/>
    </row>
    <row r="528" spans="128:182" x14ac:dyDescent="0.3">
      <c r="DX528" s="18"/>
      <c r="FX528" s="20"/>
      <c r="FY528" s="20"/>
      <c r="FZ528" s="20"/>
    </row>
    <row r="529" spans="128:182" x14ac:dyDescent="0.3">
      <c r="DX529" s="18"/>
      <c r="FX529" s="20"/>
      <c r="FY529" s="20"/>
      <c r="FZ529" s="20"/>
    </row>
    <row r="530" spans="128:182" x14ac:dyDescent="0.3">
      <c r="DX530" s="18"/>
      <c r="FX530" s="20"/>
      <c r="FY530" s="20"/>
      <c r="FZ530" s="20"/>
    </row>
    <row r="531" spans="128:182" x14ac:dyDescent="0.3">
      <c r="DX531" s="18"/>
      <c r="FX531" s="20"/>
      <c r="FY531" s="20"/>
      <c r="FZ531" s="20"/>
    </row>
    <row r="532" spans="128:182" x14ac:dyDescent="0.3">
      <c r="DX532" s="18"/>
      <c r="FX532" s="20"/>
      <c r="FY532" s="20"/>
      <c r="FZ532" s="20"/>
    </row>
    <row r="533" spans="128:182" x14ac:dyDescent="0.3">
      <c r="DX533" s="18"/>
      <c r="FX533" s="20"/>
      <c r="FY533" s="20"/>
      <c r="FZ533" s="20"/>
    </row>
    <row r="534" spans="128:182" x14ac:dyDescent="0.3">
      <c r="DX534" s="18"/>
      <c r="FX534" s="20"/>
      <c r="FY534" s="20"/>
      <c r="FZ534" s="20"/>
    </row>
    <row r="535" spans="128:182" x14ac:dyDescent="0.3">
      <c r="DX535" s="18"/>
      <c r="FX535" s="20"/>
      <c r="FY535" s="20"/>
      <c r="FZ535" s="20"/>
    </row>
    <row r="536" spans="128:182" x14ac:dyDescent="0.3">
      <c r="DX536" s="18"/>
      <c r="FX536" s="20"/>
      <c r="FY536" s="20"/>
      <c r="FZ536" s="20"/>
    </row>
    <row r="537" spans="128:182" x14ac:dyDescent="0.3">
      <c r="DX537" s="18"/>
      <c r="FX537" s="20"/>
      <c r="FY537" s="20"/>
      <c r="FZ537" s="20"/>
    </row>
    <row r="538" spans="128:182" x14ac:dyDescent="0.3">
      <c r="DX538" s="18"/>
      <c r="FX538" s="20"/>
      <c r="FY538" s="20"/>
      <c r="FZ538" s="20"/>
    </row>
    <row r="539" spans="128:182" x14ac:dyDescent="0.3">
      <c r="DX539" s="18"/>
      <c r="FX539" s="20"/>
      <c r="FY539" s="20"/>
      <c r="FZ539" s="20"/>
    </row>
    <row r="540" spans="128:182" x14ac:dyDescent="0.3">
      <c r="DX540" s="18"/>
      <c r="FX540" s="20"/>
      <c r="FY540" s="20"/>
      <c r="FZ540" s="20"/>
    </row>
    <row r="541" spans="128:182" x14ac:dyDescent="0.3">
      <c r="DX541" s="18"/>
      <c r="FX541" s="20"/>
      <c r="FY541" s="20"/>
      <c r="FZ541" s="20"/>
    </row>
    <row r="542" spans="128:182" x14ac:dyDescent="0.3">
      <c r="DX542" s="18"/>
      <c r="FX542" s="20"/>
      <c r="FY542" s="20"/>
      <c r="FZ542" s="20"/>
    </row>
    <row r="543" spans="128:182" x14ac:dyDescent="0.3">
      <c r="DX543" s="18"/>
      <c r="FX543" s="20"/>
      <c r="FY543" s="20"/>
      <c r="FZ543" s="20"/>
    </row>
    <row r="544" spans="128:182" x14ac:dyDescent="0.3">
      <c r="DX544" s="18"/>
      <c r="FX544" s="20"/>
      <c r="FY544" s="20"/>
      <c r="FZ544" s="20"/>
    </row>
    <row r="545" spans="128:182" x14ac:dyDescent="0.3">
      <c r="DX545" s="18"/>
      <c r="FX545" s="20"/>
      <c r="FY545" s="20"/>
      <c r="FZ545" s="20"/>
    </row>
    <row r="546" spans="128:182" x14ac:dyDescent="0.3">
      <c r="DX546" s="18"/>
      <c r="FX546" s="20"/>
      <c r="FY546" s="20"/>
      <c r="FZ546" s="20"/>
    </row>
    <row r="547" spans="128:182" x14ac:dyDescent="0.3">
      <c r="DX547" s="18"/>
      <c r="FX547" s="20"/>
      <c r="FY547" s="20"/>
      <c r="FZ547" s="20"/>
    </row>
    <row r="548" spans="128:182" x14ac:dyDescent="0.3">
      <c r="DX548" s="18"/>
      <c r="FX548" s="20"/>
      <c r="FY548" s="20"/>
      <c r="FZ548" s="20"/>
    </row>
    <row r="549" spans="128:182" x14ac:dyDescent="0.3">
      <c r="DX549" s="18"/>
      <c r="FX549" s="20"/>
      <c r="FY549" s="20"/>
      <c r="FZ549" s="20"/>
    </row>
    <row r="550" spans="128:182" x14ac:dyDescent="0.3">
      <c r="DX550" s="18"/>
      <c r="FX550" s="20"/>
      <c r="FY550" s="20"/>
      <c r="FZ550" s="20"/>
    </row>
    <row r="551" spans="128:182" x14ac:dyDescent="0.3">
      <c r="DX551" s="18"/>
      <c r="FX551" s="20"/>
      <c r="FY551" s="20"/>
      <c r="FZ551" s="20"/>
    </row>
    <row r="552" spans="128:182" x14ac:dyDescent="0.3">
      <c r="DX552" s="18"/>
      <c r="FX552" s="20"/>
      <c r="FY552" s="20"/>
      <c r="FZ552" s="20"/>
    </row>
    <row r="553" spans="128:182" x14ac:dyDescent="0.3">
      <c r="DX553" s="18"/>
      <c r="FX553" s="20"/>
      <c r="FY553" s="20"/>
      <c r="FZ553" s="20"/>
    </row>
    <row r="554" spans="128:182" x14ac:dyDescent="0.3">
      <c r="DX554" s="18"/>
      <c r="FX554" s="20"/>
      <c r="FY554" s="20"/>
      <c r="FZ554" s="20"/>
    </row>
    <row r="555" spans="128:182" x14ac:dyDescent="0.3">
      <c r="DX555" s="18"/>
      <c r="FX555" s="20"/>
      <c r="FY555" s="20"/>
      <c r="FZ555" s="20"/>
    </row>
    <row r="556" spans="128:182" x14ac:dyDescent="0.3">
      <c r="DX556" s="18"/>
      <c r="FX556" s="20"/>
      <c r="FY556" s="20"/>
      <c r="FZ556" s="20"/>
    </row>
    <row r="557" spans="128:182" x14ac:dyDescent="0.3">
      <c r="DX557" s="18"/>
      <c r="FX557" s="20"/>
      <c r="FY557" s="20"/>
      <c r="FZ557" s="20"/>
    </row>
    <row r="558" spans="128:182" x14ac:dyDescent="0.3">
      <c r="DX558" s="18"/>
      <c r="FX558" s="20"/>
      <c r="FY558" s="20"/>
      <c r="FZ558" s="20"/>
    </row>
    <row r="559" spans="128:182" x14ac:dyDescent="0.3">
      <c r="DX559" s="18"/>
      <c r="FX559" s="20"/>
      <c r="FY559" s="20"/>
      <c r="FZ559" s="20"/>
    </row>
    <row r="560" spans="128:182" x14ac:dyDescent="0.3">
      <c r="DX560" s="18"/>
      <c r="FX560" s="20"/>
      <c r="FY560" s="20"/>
      <c r="FZ560" s="20"/>
    </row>
    <row r="561" spans="128:182" x14ac:dyDescent="0.3">
      <c r="DX561" s="18"/>
      <c r="FX561" s="20"/>
      <c r="FY561" s="20"/>
      <c r="FZ561" s="20"/>
    </row>
    <row r="562" spans="128:182" x14ac:dyDescent="0.3">
      <c r="DX562" s="18"/>
      <c r="FX562" s="20"/>
      <c r="FY562" s="20"/>
      <c r="FZ562" s="20"/>
    </row>
    <row r="563" spans="128:182" x14ac:dyDescent="0.3">
      <c r="DX563" s="18"/>
      <c r="FX563" s="20"/>
      <c r="FY563" s="20"/>
      <c r="FZ563" s="20"/>
    </row>
    <row r="564" spans="128:182" x14ac:dyDescent="0.3">
      <c r="DX564" s="18"/>
      <c r="FX564" s="20"/>
      <c r="FY564" s="20"/>
      <c r="FZ564" s="20"/>
    </row>
    <row r="565" spans="128:182" x14ac:dyDescent="0.3">
      <c r="DX565" s="18"/>
      <c r="FX565" s="20"/>
      <c r="FY565" s="20"/>
      <c r="FZ565" s="20"/>
    </row>
    <row r="566" spans="128:182" x14ac:dyDescent="0.3">
      <c r="DX566" s="18"/>
      <c r="FX566" s="20"/>
      <c r="FY566" s="20"/>
      <c r="FZ566" s="20"/>
    </row>
    <row r="567" spans="128:182" x14ac:dyDescent="0.3">
      <c r="DX567" s="18"/>
      <c r="FX567" s="20"/>
      <c r="FY567" s="20"/>
      <c r="FZ567" s="20"/>
    </row>
    <row r="568" spans="128:182" x14ac:dyDescent="0.3">
      <c r="DX568" s="18"/>
      <c r="FX568" s="20"/>
      <c r="FY568" s="20"/>
      <c r="FZ568" s="20"/>
    </row>
    <row r="569" spans="128:182" x14ac:dyDescent="0.3">
      <c r="DX569" s="18"/>
      <c r="FX569" s="20"/>
      <c r="FY569" s="20"/>
      <c r="FZ569" s="20"/>
    </row>
    <row r="570" spans="128:182" x14ac:dyDescent="0.3">
      <c r="DX570" s="18"/>
      <c r="FX570" s="20"/>
      <c r="FY570" s="20"/>
      <c r="FZ570" s="20"/>
    </row>
    <row r="571" spans="128:182" x14ac:dyDescent="0.3">
      <c r="DX571" s="18"/>
      <c r="FX571" s="20"/>
      <c r="FY571" s="20"/>
      <c r="FZ571" s="20"/>
    </row>
    <row r="572" spans="128:182" x14ac:dyDescent="0.3">
      <c r="DX572" s="18"/>
      <c r="FX572" s="20"/>
      <c r="FY572" s="20"/>
      <c r="FZ572" s="20"/>
    </row>
    <row r="573" spans="128:182" x14ac:dyDescent="0.3">
      <c r="DX573" s="18"/>
      <c r="FX573" s="20"/>
      <c r="FY573" s="20"/>
      <c r="FZ573" s="20"/>
    </row>
    <row r="574" spans="128:182" x14ac:dyDescent="0.3">
      <c r="DX574" s="18"/>
      <c r="FX574" s="20"/>
      <c r="FY574" s="20"/>
      <c r="FZ574" s="20"/>
    </row>
    <row r="575" spans="128:182" x14ac:dyDescent="0.3">
      <c r="DX575" s="18"/>
      <c r="FX575" s="20"/>
      <c r="FY575" s="20"/>
      <c r="FZ575" s="20"/>
    </row>
    <row r="576" spans="128:182" x14ac:dyDescent="0.3">
      <c r="DX576" s="18"/>
      <c r="FX576" s="20"/>
      <c r="FY576" s="20"/>
      <c r="FZ576" s="20"/>
    </row>
    <row r="577" spans="128:182" x14ac:dyDescent="0.3">
      <c r="DX577" s="18"/>
      <c r="FX577" s="20"/>
      <c r="FY577" s="20"/>
      <c r="FZ577" s="20"/>
    </row>
    <row r="578" spans="128:182" x14ac:dyDescent="0.3">
      <c r="DX578" s="18"/>
      <c r="FX578" s="20"/>
      <c r="FY578" s="20"/>
      <c r="FZ578" s="20"/>
    </row>
    <row r="579" spans="128:182" x14ac:dyDescent="0.3">
      <c r="DX579" s="18"/>
      <c r="FX579" s="20"/>
      <c r="FY579" s="20"/>
      <c r="FZ579" s="20"/>
    </row>
    <row r="580" spans="128:182" x14ac:dyDescent="0.3">
      <c r="DX580" s="18"/>
      <c r="FX580" s="20"/>
      <c r="FY580" s="20"/>
      <c r="FZ580" s="20"/>
    </row>
    <row r="581" spans="128:182" x14ac:dyDescent="0.3">
      <c r="DX581" s="18"/>
      <c r="FX581" s="20"/>
      <c r="FY581" s="20"/>
      <c r="FZ581" s="20"/>
    </row>
    <row r="582" spans="128:182" x14ac:dyDescent="0.3">
      <c r="DX582" s="18"/>
      <c r="FX582" s="20"/>
      <c r="FY582" s="20"/>
      <c r="FZ582" s="20"/>
    </row>
    <row r="583" spans="128:182" x14ac:dyDescent="0.3">
      <c r="DX583" s="18"/>
      <c r="FX583" s="20"/>
      <c r="FY583" s="20"/>
      <c r="FZ583" s="20"/>
    </row>
    <row r="584" spans="128:182" x14ac:dyDescent="0.3">
      <c r="DX584" s="18"/>
      <c r="FX584" s="20"/>
      <c r="FY584" s="20"/>
      <c r="FZ584" s="20"/>
    </row>
    <row r="585" spans="128:182" x14ac:dyDescent="0.3">
      <c r="DX585" s="18"/>
      <c r="FX585" s="20"/>
      <c r="FY585" s="20"/>
      <c r="FZ585" s="20"/>
    </row>
    <row r="586" spans="128:182" x14ac:dyDescent="0.3">
      <c r="DX586" s="18"/>
      <c r="FX586" s="20"/>
      <c r="FY586" s="20"/>
      <c r="FZ586" s="20"/>
    </row>
    <row r="587" spans="128:182" x14ac:dyDescent="0.3">
      <c r="DX587" s="18"/>
      <c r="FX587" s="20"/>
      <c r="FY587" s="20"/>
      <c r="FZ587" s="20"/>
    </row>
    <row r="588" spans="128:182" x14ac:dyDescent="0.3">
      <c r="DX588" s="18"/>
      <c r="FX588" s="20"/>
      <c r="FY588" s="20"/>
      <c r="FZ588" s="20"/>
    </row>
    <row r="589" spans="128:182" x14ac:dyDescent="0.3">
      <c r="DX589" s="18"/>
      <c r="FX589" s="20"/>
      <c r="FY589" s="20"/>
      <c r="FZ589" s="20"/>
    </row>
    <row r="590" spans="128:182" x14ac:dyDescent="0.3">
      <c r="DX590" s="18"/>
      <c r="FX590" s="20"/>
      <c r="FY590" s="20"/>
      <c r="FZ590" s="20"/>
    </row>
    <row r="591" spans="128:182" x14ac:dyDescent="0.3">
      <c r="DX591" s="18"/>
      <c r="FX591" s="20"/>
      <c r="FY591" s="20"/>
      <c r="FZ591" s="20"/>
    </row>
    <row r="592" spans="128:182" x14ac:dyDescent="0.3">
      <c r="DX592" s="18"/>
      <c r="FX592" s="20"/>
      <c r="FY592" s="20"/>
      <c r="FZ592" s="20"/>
    </row>
    <row r="593" spans="128:182" x14ac:dyDescent="0.3">
      <c r="DX593" s="18"/>
      <c r="FX593" s="20"/>
      <c r="FY593" s="20"/>
      <c r="FZ593" s="20"/>
    </row>
    <row r="594" spans="128:182" x14ac:dyDescent="0.3">
      <c r="DX594" s="18"/>
      <c r="FX594" s="20"/>
      <c r="FY594" s="20"/>
      <c r="FZ594" s="20"/>
    </row>
    <row r="595" spans="128:182" x14ac:dyDescent="0.3">
      <c r="DX595" s="18"/>
      <c r="FX595" s="20"/>
      <c r="FY595" s="20"/>
      <c r="FZ595" s="20"/>
    </row>
    <row r="596" spans="128:182" x14ac:dyDescent="0.3">
      <c r="DX596" s="18"/>
      <c r="FX596" s="20"/>
      <c r="FY596" s="20"/>
      <c r="FZ596" s="20"/>
    </row>
    <row r="597" spans="128:182" x14ac:dyDescent="0.3">
      <c r="DX597" s="18"/>
      <c r="FX597" s="20"/>
      <c r="FY597" s="20"/>
      <c r="FZ597" s="20"/>
    </row>
    <row r="598" spans="128:182" x14ac:dyDescent="0.3">
      <c r="DX598" s="18"/>
      <c r="FX598" s="20"/>
      <c r="FY598" s="20"/>
      <c r="FZ598" s="20"/>
    </row>
    <row r="599" spans="128:182" x14ac:dyDescent="0.3">
      <c r="DX599" s="18"/>
      <c r="FX599" s="20"/>
      <c r="FY599" s="20"/>
      <c r="FZ599" s="20"/>
    </row>
    <row r="600" spans="128:182" x14ac:dyDescent="0.3">
      <c r="DX600" s="18"/>
      <c r="FX600" s="20"/>
      <c r="FY600" s="20"/>
      <c r="FZ600" s="20"/>
    </row>
    <row r="601" spans="128:182" x14ac:dyDescent="0.3">
      <c r="DX601" s="18"/>
      <c r="FX601" s="20"/>
      <c r="FY601" s="20"/>
      <c r="FZ601" s="20"/>
    </row>
    <row r="602" spans="128:182" x14ac:dyDescent="0.3">
      <c r="DX602" s="18"/>
      <c r="FX602" s="20"/>
      <c r="FY602" s="20"/>
      <c r="FZ602" s="20"/>
    </row>
    <row r="603" spans="128:182" x14ac:dyDescent="0.3">
      <c r="DX603" s="18"/>
      <c r="FX603" s="20"/>
      <c r="FY603" s="20"/>
      <c r="FZ603" s="20"/>
    </row>
    <row r="604" spans="128:182" x14ac:dyDescent="0.3">
      <c r="DX604" s="18"/>
    </row>
    <row r="605" spans="128:182" x14ac:dyDescent="0.3">
      <c r="DX605" s="18"/>
    </row>
    <row r="606" spans="128:182" x14ac:dyDescent="0.3">
      <c r="DX606" s="18"/>
    </row>
    <row r="607" spans="128:182" x14ac:dyDescent="0.3">
      <c r="DX607" s="18"/>
    </row>
    <row r="608" spans="128:182" x14ac:dyDescent="0.3">
      <c r="DX608" s="18"/>
    </row>
    <row r="609" spans="128:128" x14ac:dyDescent="0.3">
      <c r="DX609" s="18"/>
    </row>
    <row r="610" spans="128:128" x14ac:dyDescent="0.3">
      <c r="DX610" s="18"/>
    </row>
    <row r="611" spans="128:128" x14ac:dyDescent="0.3">
      <c r="DX611" s="18"/>
    </row>
    <row r="612" spans="128:128" x14ac:dyDescent="0.3">
      <c r="DX612" s="18"/>
    </row>
    <row r="613" spans="128:128" x14ac:dyDescent="0.3">
      <c r="DX613" s="18"/>
    </row>
    <row r="614" spans="128:128" x14ac:dyDescent="0.3">
      <c r="DX614" s="18"/>
    </row>
    <row r="615" spans="128:128" x14ac:dyDescent="0.3">
      <c r="DX615" s="18"/>
    </row>
    <row r="616" spans="128:128" x14ac:dyDescent="0.3">
      <c r="DX616" s="18"/>
    </row>
    <row r="617" spans="128:128" x14ac:dyDescent="0.3">
      <c r="DX617" s="18"/>
    </row>
    <row r="618" spans="128:128" x14ac:dyDescent="0.3">
      <c r="DX618" s="18"/>
    </row>
    <row r="619" spans="128:128" x14ac:dyDescent="0.3">
      <c r="DX619" s="18"/>
    </row>
    <row r="620" spans="128:128" x14ac:dyDescent="0.3">
      <c r="DX620" s="18"/>
    </row>
    <row r="621" spans="128:128" x14ac:dyDescent="0.3">
      <c r="DX621" s="18"/>
    </row>
    <row r="622" spans="128:128" x14ac:dyDescent="0.3">
      <c r="DX622" s="18"/>
    </row>
    <row r="623" spans="128:128" x14ac:dyDescent="0.3">
      <c r="DX623" s="18"/>
    </row>
    <row r="624" spans="128:128" x14ac:dyDescent="0.3">
      <c r="DX624" s="18"/>
    </row>
    <row r="625" spans="128:128" x14ac:dyDescent="0.3">
      <c r="DX625" s="18"/>
    </row>
    <row r="626" spans="128:128" x14ac:dyDescent="0.3">
      <c r="DX626" s="18"/>
    </row>
    <row r="627" spans="128:128" x14ac:dyDescent="0.3">
      <c r="DX627" s="18"/>
    </row>
    <row r="628" spans="128:128" x14ac:dyDescent="0.3">
      <c r="DX628" s="18"/>
    </row>
    <row r="629" spans="128:128" x14ac:dyDescent="0.3">
      <c r="DX629" s="18"/>
    </row>
    <row r="630" spans="128:128" x14ac:dyDescent="0.3">
      <c r="DX630" s="18"/>
    </row>
    <row r="631" spans="128:128" x14ac:dyDescent="0.3">
      <c r="DX631" s="18"/>
    </row>
    <row r="632" spans="128:128" x14ac:dyDescent="0.3">
      <c r="DX632" s="18"/>
    </row>
    <row r="633" spans="128:128" x14ac:dyDescent="0.3">
      <c r="DX633" s="18"/>
    </row>
    <row r="634" spans="128:128" x14ac:dyDescent="0.3">
      <c r="DX634" s="18"/>
    </row>
    <row r="635" spans="128:128" x14ac:dyDescent="0.3">
      <c r="DX635" s="18"/>
    </row>
    <row r="636" spans="128:128" x14ac:dyDescent="0.3">
      <c r="DX636" s="18"/>
    </row>
    <row r="637" spans="128:128" x14ac:dyDescent="0.3">
      <c r="DX637" s="18"/>
    </row>
    <row r="638" spans="128:128" x14ac:dyDescent="0.3">
      <c r="DX638" s="18"/>
    </row>
    <row r="639" spans="128:128" x14ac:dyDescent="0.3">
      <c r="DX639" s="18"/>
    </row>
    <row r="640" spans="128:128" x14ac:dyDescent="0.3">
      <c r="DX640" s="18"/>
    </row>
    <row r="641" spans="128:128" x14ac:dyDescent="0.3">
      <c r="DX641" s="18"/>
    </row>
    <row r="642" spans="128:128" x14ac:dyDescent="0.3">
      <c r="DX642" s="18"/>
    </row>
    <row r="643" spans="128:128" x14ac:dyDescent="0.3">
      <c r="DX643" s="18"/>
    </row>
    <row r="644" spans="128:128" x14ac:dyDescent="0.3">
      <c r="DX644" s="18"/>
    </row>
    <row r="645" spans="128:128" x14ac:dyDescent="0.3">
      <c r="DX645" s="18"/>
    </row>
    <row r="646" spans="128:128" x14ac:dyDescent="0.3">
      <c r="DX646" s="18"/>
    </row>
    <row r="647" spans="128:128" x14ac:dyDescent="0.3">
      <c r="DX647" s="18"/>
    </row>
    <row r="648" spans="128:128" x14ac:dyDescent="0.3">
      <c r="DX648" s="18"/>
    </row>
    <row r="649" spans="128:128" x14ac:dyDescent="0.3">
      <c r="DX649" s="18"/>
    </row>
    <row r="650" spans="128:128" x14ac:dyDescent="0.3">
      <c r="DX650" s="18"/>
    </row>
    <row r="651" spans="128:128" x14ac:dyDescent="0.3">
      <c r="DX651" s="18"/>
    </row>
    <row r="652" spans="128:128" x14ac:dyDescent="0.3">
      <c r="DX652" s="18"/>
    </row>
    <row r="653" spans="128:128" x14ac:dyDescent="0.3">
      <c r="DX653" s="18"/>
    </row>
    <row r="654" spans="128:128" x14ac:dyDescent="0.3">
      <c r="DX654" s="18"/>
    </row>
    <row r="655" spans="128:128" x14ac:dyDescent="0.3">
      <c r="DX655" s="18"/>
    </row>
    <row r="656" spans="128:128" x14ac:dyDescent="0.3">
      <c r="DX656" s="18"/>
    </row>
    <row r="657" spans="128:128" x14ac:dyDescent="0.3">
      <c r="DX657" s="18"/>
    </row>
    <row r="658" spans="128:128" x14ac:dyDescent="0.3">
      <c r="DX658" s="18"/>
    </row>
    <row r="659" spans="128:128" x14ac:dyDescent="0.3">
      <c r="DX659" s="18"/>
    </row>
    <row r="660" spans="128:128" x14ac:dyDescent="0.3">
      <c r="DX660" s="18"/>
    </row>
    <row r="661" spans="128:128" x14ac:dyDescent="0.3">
      <c r="DX661" s="18"/>
    </row>
    <row r="662" spans="128:128" x14ac:dyDescent="0.3">
      <c r="DX662" s="18"/>
    </row>
    <row r="663" spans="128:128" x14ac:dyDescent="0.3">
      <c r="DX663" s="18"/>
    </row>
    <row r="664" spans="128:128" x14ac:dyDescent="0.3">
      <c r="DX664" s="18"/>
    </row>
    <row r="665" spans="128:128" x14ac:dyDescent="0.3">
      <c r="DX665" s="18"/>
    </row>
    <row r="666" spans="128:128" x14ac:dyDescent="0.3">
      <c r="DX666" s="18"/>
    </row>
    <row r="667" spans="128:128" x14ac:dyDescent="0.3">
      <c r="DX667" s="18"/>
    </row>
    <row r="668" spans="128:128" x14ac:dyDescent="0.3">
      <c r="DX668" s="18"/>
    </row>
    <row r="669" spans="128:128" x14ac:dyDescent="0.3">
      <c r="DX669" s="18"/>
    </row>
    <row r="670" spans="128:128" x14ac:dyDescent="0.3">
      <c r="DX670" s="18"/>
    </row>
    <row r="671" spans="128:128" x14ac:dyDescent="0.3">
      <c r="DX671" s="18"/>
    </row>
    <row r="672" spans="128:128" x14ac:dyDescent="0.3">
      <c r="DX672" s="18"/>
    </row>
    <row r="673" spans="128:128" x14ac:dyDescent="0.3">
      <c r="DX673" s="18"/>
    </row>
    <row r="674" spans="128:128" x14ac:dyDescent="0.3">
      <c r="DX674" s="18"/>
    </row>
    <row r="675" spans="128:128" x14ac:dyDescent="0.3">
      <c r="DX675" s="18"/>
    </row>
    <row r="676" spans="128:128" x14ac:dyDescent="0.3">
      <c r="DX676" s="18"/>
    </row>
    <row r="677" spans="128:128" x14ac:dyDescent="0.3">
      <c r="DX677" s="18"/>
    </row>
    <row r="678" spans="128:128" x14ac:dyDescent="0.3">
      <c r="DX678" s="18"/>
    </row>
    <row r="679" spans="128:128" x14ac:dyDescent="0.3">
      <c r="DX679" s="18"/>
    </row>
    <row r="680" spans="128:128" x14ac:dyDescent="0.3">
      <c r="DX680" s="18"/>
    </row>
    <row r="681" spans="128:128" x14ac:dyDescent="0.3">
      <c r="DX681" s="18"/>
    </row>
    <row r="682" spans="128:128" x14ac:dyDescent="0.3">
      <c r="DX682" s="18"/>
    </row>
    <row r="683" spans="128:128" x14ac:dyDescent="0.3">
      <c r="DX683" s="18"/>
    </row>
    <row r="684" spans="128:128" x14ac:dyDescent="0.3">
      <c r="DX684" s="18"/>
    </row>
    <row r="685" spans="128:128" x14ac:dyDescent="0.3">
      <c r="DX685" s="18"/>
    </row>
    <row r="686" spans="128:128" x14ac:dyDescent="0.3">
      <c r="DX686" s="18"/>
    </row>
    <row r="687" spans="128:128" x14ac:dyDescent="0.3">
      <c r="DX687" s="18"/>
    </row>
    <row r="688" spans="128:128" x14ac:dyDescent="0.3">
      <c r="DX688" s="18"/>
    </row>
    <row r="689" spans="128:128" x14ac:dyDescent="0.3">
      <c r="DX689" s="18"/>
    </row>
    <row r="690" spans="128:128" x14ac:dyDescent="0.3">
      <c r="DX690" s="18"/>
    </row>
    <row r="691" spans="128:128" x14ac:dyDescent="0.3">
      <c r="DX691" s="18"/>
    </row>
    <row r="692" spans="128:128" x14ac:dyDescent="0.3">
      <c r="DX692" s="18"/>
    </row>
    <row r="693" spans="128:128" x14ac:dyDescent="0.3">
      <c r="DX693" s="18"/>
    </row>
    <row r="694" spans="128:128" x14ac:dyDescent="0.3">
      <c r="DX694" s="18"/>
    </row>
    <row r="695" spans="128:128" x14ac:dyDescent="0.3">
      <c r="DX695" s="18"/>
    </row>
    <row r="696" spans="128:128" x14ac:dyDescent="0.3">
      <c r="DX696" s="18"/>
    </row>
    <row r="697" spans="128:128" x14ac:dyDescent="0.3">
      <c r="DX697" s="18"/>
    </row>
    <row r="698" spans="128:128" x14ac:dyDescent="0.3">
      <c r="DX698" s="18"/>
    </row>
    <row r="699" spans="128:128" x14ac:dyDescent="0.3">
      <c r="DX699" s="18"/>
    </row>
    <row r="700" spans="128:128" x14ac:dyDescent="0.3">
      <c r="DX700" s="18"/>
    </row>
    <row r="701" spans="128:128" x14ac:dyDescent="0.3">
      <c r="DX701" s="18"/>
    </row>
    <row r="702" spans="128:128" x14ac:dyDescent="0.3">
      <c r="DX702" s="18"/>
    </row>
    <row r="703" spans="128:128" x14ac:dyDescent="0.3">
      <c r="DX703" s="18"/>
    </row>
    <row r="704" spans="128:128" x14ac:dyDescent="0.3">
      <c r="DX704" s="18"/>
    </row>
    <row r="705" spans="128:128" x14ac:dyDescent="0.3">
      <c r="DX705" s="18"/>
    </row>
    <row r="706" spans="128:128" x14ac:dyDescent="0.3">
      <c r="DX706" s="18"/>
    </row>
    <row r="707" spans="128:128" x14ac:dyDescent="0.3">
      <c r="DX707" s="18"/>
    </row>
    <row r="708" spans="128:128" x14ac:dyDescent="0.3">
      <c r="DX708" s="18"/>
    </row>
    <row r="709" spans="128:128" x14ac:dyDescent="0.3">
      <c r="DX709" s="18"/>
    </row>
    <row r="710" spans="128:128" x14ac:dyDescent="0.3">
      <c r="DX710" s="18"/>
    </row>
    <row r="711" spans="128:128" x14ac:dyDescent="0.3">
      <c r="DX711" s="18"/>
    </row>
    <row r="712" spans="128:128" x14ac:dyDescent="0.3">
      <c r="DX712" s="18"/>
    </row>
    <row r="713" spans="128:128" x14ac:dyDescent="0.3">
      <c r="DX713" s="18"/>
    </row>
    <row r="714" spans="128:128" x14ac:dyDescent="0.3">
      <c r="DX714" s="18"/>
    </row>
    <row r="715" spans="128:128" x14ac:dyDescent="0.3">
      <c r="DX715" s="18"/>
    </row>
    <row r="716" spans="128:128" x14ac:dyDescent="0.3">
      <c r="DX716" s="18"/>
    </row>
    <row r="717" spans="128:128" x14ac:dyDescent="0.3">
      <c r="DX717" s="18"/>
    </row>
    <row r="718" spans="128:128" x14ac:dyDescent="0.3">
      <c r="DX718" s="18"/>
    </row>
    <row r="719" spans="128:128" x14ac:dyDescent="0.3">
      <c r="DX719" s="18"/>
    </row>
    <row r="720" spans="128:128" x14ac:dyDescent="0.3">
      <c r="DX720" s="18"/>
    </row>
    <row r="721" spans="128:128" x14ac:dyDescent="0.3">
      <c r="DX721" s="18"/>
    </row>
    <row r="722" spans="128:128" x14ac:dyDescent="0.3">
      <c r="DX722" s="18"/>
    </row>
    <row r="723" spans="128:128" x14ac:dyDescent="0.3">
      <c r="DX723" s="18"/>
    </row>
    <row r="724" spans="128:128" x14ac:dyDescent="0.3">
      <c r="DX724" s="18"/>
    </row>
    <row r="725" spans="128:128" x14ac:dyDescent="0.3">
      <c r="DX725" s="18"/>
    </row>
    <row r="726" spans="128:128" x14ac:dyDescent="0.3">
      <c r="DX726" s="18"/>
    </row>
    <row r="727" spans="128:128" x14ac:dyDescent="0.3">
      <c r="DX727" s="18"/>
    </row>
    <row r="728" spans="128:128" x14ac:dyDescent="0.3">
      <c r="DX728" s="18"/>
    </row>
    <row r="729" spans="128:128" x14ac:dyDescent="0.3">
      <c r="DX729" s="18"/>
    </row>
    <row r="730" spans="128:128" x14ac:dyDescent="0.3">
      <c r="DX730" s="18"/>
    </row>
    <row r="731" spans="128:128" x14ac:dyDescent="0.3">
      <c r="DX731" s="18"/>
    </row>
    <row r="732" spans="128:128" x14ac:dyDescent="0.3">
      <c r="DX732" s="18"/>
    </row>
    <row r="733" spans="128:128" x14ac:dyDescent="0.3">
      <c r="DX733" s="18"/>
    </row>
    <row r="734" spans="128:128" x14ac:dyDescent="0.3">
      <c r="DX734" s="18"/>
    </row>
    <row r="735" spans="128:128" x14ac:dyDescent="0.3">
      <c r="DX735" s="18"/>
    </row>
    <row r="736" spans="128:128" x14ac:dyDescent="0.3">
      <c r="DX736" s="18"/>
    </row>
    <row r="737" spans="128:128" x14ac:dyDescent="0.3">
      <c r="DX737" s="18"/>
    </row>
    <row r="738" spans="128:128" x14ac:dyDescent="0.3">
      <c r="DX738" s="18"/>
    </row>
    <row r="739" spans="128:128" x14ac:dyDescent="0.3">
      <c r="DX739" s="18"/>
    </row>
    <row r="740" spans="128:128" x14ac:dyDescent="0.3">
      <c r="DX740" s="18"/>
    </row>
    <row r="741" spans="128:128" x14ac:dyDescent="0.3">
      <c r="DX741" s="18"/>
    </row>
    <row r="742" spans="128:128" x14ac:dyDescent="0.3">
      <c r="DX742" s="18"/>
    </row>
    <row r="743" spans="128:128" x14ac:dyDescent="0.3">
      <c r="DX743" s="18"/>
    </row>
    <row r="744" spans="128:128" x14ac:dyDescent="0.3">
      <c r="DX744" s="18"/>
    </row>
    <row r="745" spans="128:128" x14ac:dyDescent="0.3">
      <c r="DX745" s="18"/>
    </row>
    <row r="746" spans="128:128" x14ac:dyDescent="0.3">
      <c r="DX746" s="18"/>
    </row>
    <row r="747" spans="128:128" x14ac:dyDescent="0.3">
      <c r="DX747" s="18"/>
    </row>
    <row r="748" spans="128:128" x14ac:dyDescent="0.3">
      <c r="DX748" s="18"/>
    </row>
    <row r="749" spans="128:128" x14ac:dyDescent="0.3">
      <c r="DX749" s="18"/>
    </row>
    <row r="750" spans="128:128" x14ac:dyDescent="0.3">
      <c r="DX750" s="18"/>
    </row>
    <row r="751" spans="128:128" x14ac:dyDescent="0.3">
      <c r="DX751" s="18"/>
    </row>
    <row r="752" spans="128:128" x14ac:dyDescent="0.3">
      <c r="DX752" s="18"/>
    </row>
    <row r="753" spans="128:128" x14ac:dyDescent="0.3">
      <c r="DX753" s="18"/>
    </row>
    <row r="754" spans="128:128" x14ac:dyDescent="0.3">
      <c r="DX754" s="18"/>
    </row>
    <row r="755" spans="128:128" x14ac:dyDescent="0.3">
      <c r="DX755" s="18"/>
    </row>
    <row r="756" spans="128:128" x14ac:dyDescent="0.3">
      <c r="DX756" s="18"/>
    </row>
    <row r="757" spans="128:128" x14ac:dyDescent="0.3">
      <c r="DX757" s="18"/>
    </row>
    <row r="758" spans="128:128" x14ac:dyDescent="0.3">
      <c r="DX758" s="18"/>
    </row>
    <row r="759" spans="128:128" x14ac:dyDescent="0.3">
      <c r="DX759" s="18"/>
    </row>
    <row r="760" spans="128:128" x14ac:dyDescent="0.3">
      <c r="DX760" s="18"/>
    </row>
    <row r="761" spans="128:128" x14ac:dyDescent="0.3">
      <c r="DX761" s="18"/>
    </row>
    <row r="762" spans="128:128" x14ac:dyDescent="0.3">
      <c r="DX762" s="18"/>
    </row>
    <row r="763" spans="128:128" x14ac:dyDescent="0.3">
      <c r="DX763" s="18"/>
    </row>
    <row r="764" spans="128:128" x14ac:dyDescent="0.3">
      <c r="DX764" s="18"/>
    </row>
    <row r="765" spans="128:128" x14ac:dyDescent="0.3">
      <c r="DX765" s="18"/>
    </row>
    <row r="766" spans="128:128" x14ac:dyDescent="0.3">
      <c r="DX766" s="18"/>
    </row>
    <row r="767" spans="128:128" x14ac:dyDescent="0.3">
      <c r="DX767" s="18"/>
    </row>
    <row r="768" spans="128:128" x14ac:dyDescent="0.3">
      <c r="DX768" s="18"/>
    </row>
    <row r="769" spans="128:128" x14ac:dyDescent="0.3">
      <c r="DX769" s="18"/>
    </row>
    <row r="770" spans="128:128" x14ac:dyDescent="0.3">
      <c r="DX770" s="18"/>
    </row>
    <row r="771" spans="128:128" x14ac:dyDescent="0.3">
      <c r="DX771" s="18"/>
    </row>
    <row r="772" spans="128:128" x14ac:dyDescent="0.3">
      <c r="DX772" s="18"/>
    </row>
    <row r="773" spans="128:128" x14ac:dyDescent="0.3">
      <c r="DX773" s="18"/>
    </row>
    <row r="774" spans="128:128" x14ac:dyDescent="0.3">
      <c r="DX774" s="18"/>
    </row>
    <row r="775" spans="128:128" x14ac:dyDescent="0.3">
      <c r="DX775" s="18"/>
    </row>
    <row r="776" spans="128:128" x14ac:dyDescent="0.3">
      <c r="DX776" s="18"/>
    </row>
    <row r="777" spans="128:128" x14ac:dyDescent="0.3">
      <c r="DX777" s="18"/>
    </row>
    <row r="778" spans="128:128" x14ac:dyDescent="0.3">
      <c r="DX778" s="18"/>
    </row>
    <row r="779" spans="128:128" x14ac:dyDescent="0.3">
      <c r="DX779" s="18"/>
    </row>
    <row r="780" spans="128:128" x14ac:dyDescent="0.3">
      <c r="DX780" s="18"/>
    </row>
    <row r="781" spans="128:128" x14ac:dyDescent="0.3">
      <c r="DX781" s="18"/>
    </row>
    <row r="782" spans="128:128" x14ac:dyDescent="0.3">
      <c r="DX782" s="18"/>
    </row>
    <row r="783" spans="128:128" x14ac:dyDescent="0.3">
      <c r="DX783" s="18"/>
    </row>
    <row r="784" spans="128:128" x14ac:dyDescent="0.3">
      <c r="DX784" s="18"/>
    </row>
    <row r="785" spans="128:128" x14ac:dyDescent="0.3">
      <c r="DX785" s="18"/>
    </row>
    <row r="786" spans="128:128" x14ac:dyDescent="0.3">
      <c r="DX786" s="18"/>
    </row>
    <row r="787" spans="128:128" x14ac:dyDescent="0.3">
      <c r="DX787" s="18"/>
    </row>
    <row r="788" spans="128:128" x14ac:dyDescent="0.3">
      <c r="DX788" s="18"/>
    </row>
    <row r="789" spans="128:128" x14ac:dyDescent="0.3">
      <c r="DX789" s="18"/>
    </row>
    <row r="790" spans="128:128" x14ac:dyDescent="0.3">
      <c r="DX790" s="18"/>
    </row>
    <row r="791" spans="128:128" x14ac:dyDescent="0.3">
      <c r="DX791" s="18"/>
    </row>
    <row r="792" spans="128:128" x14ac:dyDescent="0.3">
      <c r="DX792" s="18"/>
    </row>
    <row r="793" spans="128:128" x14ac:dyDescent="0.3">
      <c r="DX793" s="18"/>
    </row>
    <row r="794" spans="128:128" x14ac:dyDescent="0.3">
      <c r="DX794" s="18"/>
    </row>
    <row r="795" spans="128:128" x14ac:dyDescent="0.3">
      <c r="DX795" s="18"/>
    </row>
    <row r="796" spans="128:128" x14ac:dyDescent="0.3">
      <c r="DX796" s="18"/>
    </row>
    <row r="797" spans="128:128" x14ac:dyDescent="0.3">
      <c r="DX797" s="18"/>
    </row>
    <row r="798" spans="128:128" x14ac:dyDescent="0.3">
      <c r="DX798" s="18"/>
    </row>
    <row r="799" spans="128:128" x14ac:dyDescent="0.3">
      <c r="DX799" s="18"/>
    </row>
    <row r="800" spans="128:128" x14ac:dyDescent="0.3">
      <c r="DX800" s="18"/>
    </row>
    <row r="801" spans="128:128" x14ac:dyDescent="0.3">
      <c r="DX801" s="18"/>
    </row>
    <row r="802" spans="128:128" x14ac:dyDescent="0.3">
      <c r="DX802" s="18"/>
    </row>
    <row r="803" spans="128:128" x14ac:dyDescent="0.3">
      <c r="DX803" s="18"/>
    </row>
    <row r="804" spans="128:128" x14ac:dyDescent="0.3">
      <c r="DX804" s="18"/>
    </row>
    <row r="805" spans="128:128" x14ac:dyDescent="0.3">
      <c r="DX805" s="18"/>
    </row>
    <row r="806" spans="128:128" x14ac:dyDescent="0.3">
      <c r="DX806" s="18"/>
    </row>
    <row r="807" spans="128:128" x14ac:dyDescent="0.3">
      <c r="DX807" s="18"/>
    </row>
    <row r="808" spans="128:128" x14ac:dyDescent="0.3">
      <c r="DX808" s="18"/>
    </row>
    <row r="809" spans="128:128" x14ac:dyDescent="0.3">
      <c r="DX809" s="18"/>
    </row>
    <row r="810" spans="128:128" x14ac:dyDescent="0.3">
      <c r="DX810" s="18"/>
    </row>
    <row r="811" spans="128:128" x14ac:dyDescent="0.3">
      <c r="DX811" s="18"/>
    </row>
    <row r="812" spans="128:128" x14ac:dyDescent="0.3">
      <c r="DX812" s="18"/>
    </row>
    <row r="813" spans="128:128" x14ac:dyDescent="0.3">
      <c r="DX813" s="18"/>
    </row>
    <row r="814" spans="128:128" x14ac:dyDescent="0.3">
      <c r="DX814" s="18"/>
    </row>
    <row r="815" spans="128:128" x14ac:dyDescent="0.3">
      <c r="DX815" s="18"/>
    </row>
    <row r="816" spans="128:128" x14ac:dyDescent="0.3">
      <c r="DX816" s="18"/>
    </row>
    <row r="817" spans="128:128" x14ac:dyDescent="0.3">
      <c r="DX817" s="18"/>
    </row>
    <row r="818" spans="128:128" x14ac:dyDescent="0.3">
      <c r="DX818" s="18"/>
    </row>
    <row r="819" spans="128:128" x14ac:dyDescent="0.3">
      <c r="DX819" s="18"/>
    </row>
    <row r="820" spans="128:128" x14ac:dyDescent="0.3">
      <c r="DX820" s="18"/>
    </row>
    <row r="821" spans="128:128" x14ac:dyDescent="0.3">
      <c r="DX821" s="18"/>
    </row>
    <row r="822" spans="128:128" x14ac:dyDescent="0.3">
      <c r="DX822" s="18"/>
    </row>
    <row r="823" spans="128:128" x14ac:dyDescent="0.3">
      <c r="DX823" s="18"/>
    </row>
    <row r="824" spans="128:128" x14ac:dyDescent="0.3">
      <c r="DX824" s="18"/>
    </row>
    <row r="825" spans="128:128" x14ac:dyDescent="0.3">
      <c r="DX825" s="18"/>
    </row>
    <row r="826" spans="128:128" x14ac:dyDescent="0.3">
      <c r="DX826" s="18"/>
    </row>
    <row r="827" spans="128:128" x14ac:dyDescent="0.3">
      <c r="DX827" s="18"/>
    </row>
    <row r="828" spans="128:128" x14ac:dyDescent="0.3">
      <c r="DX828" s="18"/>
    </row>
    <row r="829" spans="128:128" x14ac:dyDescent="0.3">
      <c r="DX829" s="18"/>
    </row>
    <row r="830" spans="128:128" x14ac:dyDescent="0.3">
      <c r="DX830" s="18"/>
    </row>
    <row r="831" spans="128:128" x14ac:dyDescent="0.3">
      <c r="DX831" s="18"/>
    </row>
    <row r="832" spans="128:128" x14ac:dyDescent="0.3">
      <c r="DX832" s="18"/>
    </row>
    <row r="833" spans="128:128" x14ac:dyDescent="0.3">
      <c r="DX833" s="18"/>
    </row>
    <row r="834" spans="128:128" x14ac:dyDescent="0.3">
      <c r="DX834" s="18"/>
    </row>
    <row r="835" spans="128:128" x14ac:dyDescent="0.3">
      <c r="DX835" s="18"/>
    </row>
    <row r="836" spans="128:128" x14ac:dyDescent="0.3">
      <c r="DX836" s="18"/>
    </row>
    <row r="837" spans="128:128" x14ac:dyDescent="0.3">
      <c r="DX837" s="18"/>
    </row>
    <row r="838" spans="128:128" x14ac:dyDescent="0.3">
      <c r="DX838" s="18"/>
    </row>
    <row r="839" spans="128:128" x14ac:dyDescent="0.3">
      <c r="DX839" s="18"/>
    </row>
    <row r="840" spans="128:128" x14ac:dyDescent="0.3">
      <c r="DX840" s="18"/>
    </row>
    <row r="841" spans="128:128" x14ac:dyDescent="0.3">
      <c r="DX841" s="18"/>
    </row>
    <row r="842" spans="128:128" x14ac:dyDescent="0.3">
      <c r="DX842" s="18"/>
    </row>
    <row r="843" spans="128:128" x14ac:dyDescent="0.3">
      <c r="DX843" s="18"/>
    </row>
    <row r="844" spans="128:128" x14ac:dyDescent="0.3">
      <c r="DX844" s="18"/>
    </row>
    <row r="845" spans="128:128" x14ac:dyDescent="0.3">
      <c r="DX845" s="18"/>
    </row>
    <row r="846" spans="128:128" x14ac:dyDescent="0.3">
      <c r="DX846" s="18"/>
    </row>
    <row r="847" spans="128:128" x14ac:dyDescent="0.3">
      <c r="DX847" s="18"/>
    </row>
    <row r="848" spans="128:128" x14ac:dyDescent="0.3">
      <c r="DX848" s="18"/>
    </row>
    <row r="849" spans="128:128" x14ac:dyDescent="0.3">
      <c r="DX849" s="18"/>
    </row>
    <row r="850" spans="128:128" x14ac:dyDescent="0.3">
      <c r="DX850" s="18"/>
    </row>
    <row r="851" spans="128:128" x14ac:dyDescent="0.3">
      <c r="DX851" s="18"/>
    </row>
    <row r="852" spans="128:128" x14ac:dyDescent="0.3">
      <c r="DX852" s="18"/>
    </row>
    <row r="853" spans="128:128" x14ac:dyDescent="0.3">
      <c r="DX853" s="18"/>
    </row>
    <row r="854" spans="128:128" x14ac:dyDescent="0.3">
      <c r="DX854" s="18"/>
    </row>
    <row r="855" spans="128:128" x14ac:dyDescent="0.3">
      <c r="DX855" s="18"/>
    </row>
    <row r="856" spans="128:128" x14ac:dyDescent="0.3">
      <c r="DX856" s="18"/>
    </row>
    <row r="857" spans="128:128" x14ac:dyDescent="0.3">
      <c r="DX857" s="18"/>
    </row>
    <row r="858" spans="128:128" x14ac:dyDescent="0.3">
      <c r="DX858" s="18"/>
    </row>
    <row r="859" spans="128:128" x14ac:dyDescent="0.3">
      <c r="DX859" s="18"/>
    </row>
    <row r="860" spans="128:128" x14ac:dyDescent="0.3">
      <c r="DX860" s="18"/>
    </row>
    <row r="861" spans="128:128" x14ac:dyDescent="0.3">
      <c r="DX861" s="18"/>
    </row>
    <row r="862" spans="128:128" x14ac:dyDescent="0.3">
      <c r="DX862" s="18"/>
    </row>
    <row r="863" spans="128:128" x14ac:dyDescent="0.3">
      <c r="DX863" s="18"/>
    </row>
    <row r="864" spans="128:128" x14ac:dyDescent="0.3">
      <c r="DX864" s="18"/>
    </row>
    <row r="865" spans="128:128" x14ac:dyDescent="0.3">
      <c r="DX865" s="18"/>
    </row>
    <row r="866" spans="128:128" x14ac:dyDescent="0.3">
      <c r="DX866" s="18"/>
    </row>
    <row r="867" spans="128:128" x14ac:dyDescent="0.3">
      <c r="DX867" s="18"/>
    </row>
    <row r="868" spans="128:128" x14ac:dyDescent="0.3">
      <c r="DX868" s="18"/>
    </row>
    <row r="869" spans="128:128" x14ac:dyDescent="0.3">
      <c r="DX869" s="18"/>
    </row>
    <row r="870" spans="128:128" x14ac:dyDescent="0.3">
      <c r="DX870" s="18"/>
    </row>
    <row r="871" spans="128:128" x14ac:dyDescent="0.3">
      <c r="DX871" s="18"/>
    </row>
    <row r="872" spans="128:128" x14ac:dyDescent="0.3">
      <c r="DX872" s="18"/>
    </row>
    <row r="873" spans="128:128" x14ac:dyDescent="0.3">
      <c r="DX873" s="18"/>
    </row>
    <row r="874" spans="128:128" x14ac:dyDescent="0.3">
      <c r="DX874" s="18"/>
    </row>
    <row r="875" spans="128:128" x14ac:dyDescent="0.3">
      <c r="DX875" s="18"/>
    </row>
    <row r="876" spans="128:128" x14ac:dyDescent="0.3">
      <c r="DX876" s="18"/>
    </row>
    <row r="877" spans="128:128" x14ac:dyDescent="0.3">
      <c r="DX877" s="18"/>
    </row>
    <row r="878" spans="128:128" x14ac:dyDescent="0.3">
      <c r="DX878" s="18"/>
    </row>
    <row r="879" spans="128:128" x14ac:dyDescent="0.3">
      <c r="DX879" s="18"/>
    </row>
    <row r="880" spans="128:128" x14ac:dyDescent="0.3">
      <c r="DX880" s="18"/>
    </row>
    <row r="881" spans="128:128" x14ac:dyDescent="0.3">
      <c r="DX881" s="18"/>
    </row>
    <row r="882" spans="128:128" x14ac:dyDescent="0.3">
      <c r="DX882" s="18"/>
    </row>
    <row r="883" spans="128:128" x14ac:dyDescent="0.3">
      <c r="DX883" s="18"/>
    </row>
    <row r="884" spans="128:128" x14ac:dyDescent="0.3">
      <c r="DX884" s="18"/>
    </row>
    <row r="885" spans="128:128" x14ac:dyDescent="0.3">
      <c r="DX885" s="18"/>
    </row>
    <row r="886" spans="128:128" x14ac:dyDescent="0.3">
      <c r="DX886" s="18"/>
    </row>
    <row r="887" spans="128:128" x14ac:dyDescent="0.3">
      <c r="DX887" s="18"/>
    </row>
    <row r="888" spans="128:128" x14ac:dyDescent="0.3">
      <c r="DX888" s="18"/>
    </row>
    <row r="889" spans="128:128" x14ac:dyDescent="0.3">
      <c r="DX889" s="18"/>
    </row>
    <row r="890" spans="128:128" x14ac:dyDescent="0.3">
      <c r="DX890" s="18"/>
    </row>
    <row r="891" spans="128:128" x14ac:dyDescent="0.3">
      <c r="DX891" s="18"/>
    </row>
    <row r="892" spans="128:128" x14ac:dyDescent="0.3">
      <c r="DX892" s="18"/>
    </row>
    <row r="893" spans="128:128" x14ac:dyDescent="0.3">
      <c r="DX893" s="18"/>
    </row>
    <row r="894" spans="128:128" x14ac:dyDescent="0.3">
      <c r="DX894" s="18"/>
    </row>
    <row r="895" spans="128:128" x14ac:dyDescent="0.3">
      <c r="DX895" s="18"/>
    </row>
    <row r="896" spans="128:128" x14ac:dyDescent="0.3">
      <c r="DX896" s="18"/>
    </row>
    <row r="897" spans="128:128" x14ac:dyDescent="0.3">
      <c r="DX897" s="18"/>
    </row>
    <row r="898" spans="128:128" x14ac:dyDescent="0.3">
      <c r="DX898" s="18"/>
    </row>
    <row r="899" spans="128:128" x14ac:dyDescent="0.3">
      <c r="DX899" s="18"/>
    </row>
    <row r="900" spans="128:128" x14ac:dyDescent="0.3">
      <c r="DX900" s="18"/>
    </row>
    <row r="901" spans="128:128" x14ac:dyDescent="0.3">
      <c r="DX901" s="18"/>
    </row>
    <row r="902" spans="128:128" x14ac:dyDescent="0.3">
      <c r="DX902" s="18"/>
    </row>
    <row r="903" spans="128:128" x14ac:dyDescent="0.3">
      <c r="DX903" s="18"/>
    </row>
    <row r="904" spans="128:128" x14ac:dyDescent="0.3">
      <c r="DX904" s="18"/>
    </row>
    <row r="905" spans="128:128" x14ac:dyDescent="0.3">
      <c r="DX905" s="18"/>
    </row>
    <row r="906" spans="128:128" x14ac:dyDescent="0.3">
      <c r="DX906" s="18"/>
    </row>
    <row r="907" spans="128:128" x14ac:dyDescent="0.3">
      <c r="DX907" s="18"/>
    </row>
    <row r="908" spans="128:128" x14ac:dyDescent="0.3">
      <c r="DX908" s="18"/>
    </row>
    <row r="909" spans="128:128" x14ac:dyDescent="0.3">
      <c r="DX909" s="18"/>
    </row>
    <row r="910" spans="128:128" x14ac:dyDescent="0.3">
      <c r="DX910" s="18"/>
    </row>
    <row r="911" spans="128:128" x14ac:dyDescent="0.3">
      <c r="DX911" s="18"/>
    </row>
    <row r="912" spans="128:128" x14ac:dyDescent="0.3">
      <c r="DX912" s="18"/>
    </row>
    <row r="913" spans="128:128" x14ac:dyDescent="0.3">
      <c r="DX913" s="18"/>
    </row>
    <row r="914" spans="128:128" x14ac:dyDescent="0.3">
      <c r="DX914" s="18"/>
    </row>
    <row r="915" spans="128:128" x14ac:dyDescent="0.3">
      <c r="DX915" s="18"/>
    </row>
    <row r="916" spans="128:128" x14ac:dyDescent="0.3">
      <c r="DX916" s="18"/>
    </row>
    <row r="917" spans="128:128" x14ac:dyDescent="0.3">
      <c r="DX917" s="18"/>
    </row>
    <row r="918" spans="128:128" x14ac:dyDescent="0.3">
      <c r="DX918" s="18"/>
    </row>
    <row r="919" spans="128:128" x14ac:dyDescent="0.3">
      <c r="DX919" s="18"/>
    </row>
    <row r="920" spans="128:128" x14ac:dyDescent="0.3">
      <c r="DX920" s="18"/>
    </row>
    <row r="921" spans="128:128" x14ac:dyDescent="0.3">
      <c r="DX921" s="18"/>
    </row>
    <row r="922" spans="128:128" x14ac:dyDescent="0.3">
      <c r="DX922" s="18"/>
    </row>
    <row r="923" spans="128:128" x14ac:dyDescent="0.3">
      <c r="DX923" s="18"/>
    </row>
    <row r="924" spans="128:128" x14ac:dyDescent="0.3">
      <c r="DX924" s="18"/>
    </row>
    <row r="925" spans="128:128" x14ac:dyDescent="0.3">
      <c r="DX925" s="18"/>
    </row>
    <row r="926" spans="128:128" x14ac:dyDescent="0.3">
      <c r="DX926" s="18"/>
    </row>
    <row r="927" spans="128:128" x14ac:dyDescent="0.3">
      <c r="DX927" s="18"/>
    </row>
    <row r="928" spans="128:128" x14ac:dyDescent="0.3">
      <c r="DX928" s="18"/>
    </row>
    <row r="929" spans="128:128" x14ac:dyDescent="0.3">
      <c r="DX929" s="18"/>
    </row>
    <row r="930" spans="128:128" x14ac:dyDescent="0.3">
      <c r="DX930" s="18"/>
    </row>
    <row r="931" spans="128:128" x14ac:dyDescent="0.3">
      <c r="DX931" s="18"/>
    </row>
    <row r="932" spans="128:128" x14ac:dyDescent="0.3">
      <c r="DX932" s="18"/>
    </row>
    <row r="933" spans="128:128" x14ac:dyDescent="0.3">
      <c r="DX933" s="18"/>
    </row>
    <row r="934" spans="128:128" x14ac:dyDescent="0.3">
      <c r="DX934" s="18"/>
    </row>
    <row r="935" spans="128:128" x14ac:dyDescent="0.3">
      <c r="DX935" s="18"/>
    </row>
    <row r="936" spans="128:128" x14ac:dyDescent="0.3">
      <c r="DX936" s="18"/>
    </row>
    <row r="937" spans="128:128" x14ac:dyDescent="0.3">
      <c r="DX937" s="18"/>
    </row>
    <row r="938" spans="128:128" x14ac:dyDescent="0.3">
      <c r="DX938" s="18"/>
    </row>
    <row r="939" spans="128:128" x14ac:dyDescent="0.3">
      <c r="DX939" s="18"/>
    </row>
    <row r="940" spans="128:128" x14ac:dyDescent="0.3">
      <c r="DX940" s="18"/>
    </row>
    <row r="941" spans="128:128" x14ac:dyDescent="0.3">
      <c r="DX941" s="18"/>
    </row>
    <row r="942" spans="128:128" x14ac:dyDescent="0.3">
      <c r="DX942" s="18"/>
    </row>
    <row r="943" spans="128:128" x14ac:dyDescent="0.3">
      <c r="DX943" s="18"/>
    </row>
    <row r="944" spans="128:128" x14ac:dyDescent="0.3">
      <c r="DX944" s="18"/>
    </row>
    <row r="945" spans="128:128" x14ac:dyDescent="0.3">
      <c r="DX945" s="18"/>
    </row>
    <row r="946" spans="128:128" x14ac:dyDescent="0.3">
      <c r="DX946" s="18"/>
    </row>
    <row r="947" spans="128:128" x14ac:dyDescent="0.3">
      <c r="DX947" s="18"/>
    </row>
    <row r="948" spans="128:128" x14ac:dyDescent="0.3">
      <c r="DX948" s="18"/>
    </row>
    <row r="949" spans="128:128" x14ac:dyDescent="0.3">
      <c r="DX949" s="18"/>
    </row>
    <row r="950" spans="128:128" x14ac:dyDescent="0.3">
      <c r="DX950" s="18"/>
    </row>
    <row r="951" spans="128:128" x14ac:dyDescent="0.3">
      <c r="DX951" s="18"/>
    </row>
    <row r="952" spans="128:128" x14ac:dyDescent="0.3">
      <c r="DX952" s="18"/>
    </row>
    <row r="953" spans="128:128" x14ac:dyDescent="0.3">
      <c r="DX953" s="18"/>
    </row>
    <row r="954" spans="128:128" x14ac:dyDescent="0.3">
      <c r="DX954" s="18"/>
    </row>
    <row r="955" spans="128:128" x14ac:dyDescent="0.3">
      <c r="DX955" s="18"/>
    </row>
    <row r="956" spans="128:128" x14ac:dyDescent="0.3">
      <c r="DX956" s="18"/>
    </row>
    <row r="957" spans="128:128" x14ac:dyDescent="0.3">
      <c r="DX957" s="18"/>
    </row>
    <row r="958" spans="128:128" x14ac:dyDescent="0.3">
      <c r="DX958" s="18"/>
    </row>
    <row r="959" spans="128:128" x14ac:dyDescent="0.3">
      <c r="DX959" s="18"/>
    </row>
    <row r="960" spans="128:128" x14ac:dyDescent="0.3">
      <c r="DX960" s="18"/>
    </row>
    <row r="961" spans="128:128" x14ac:dyDescent="0.3">
      <c r="DX961" s="18"/>
    </row>
    <row r="962" spans="128:128" x14ac:dyDescent="0.3">
      <c r="DX962" s="18"/>
    </row>
    <row r="963" spans="128:128" x14ac:dyDescent="0.3">
      <c r="DX963" s="18"/>
    </row>
    <row r="964" spans="128:128" x14ac:dyDescent="0.3">
      <c r="DX964" s="18"/>
    </row>
    <row r="965" spans="128:128" x14ac:dyDescent="0.3">
      <c r="DX965" s="18"/>
    </row>
    <row r="966" spans="128:128" x14ac:dyDescent="0.3">
      <c r="DX966" s="18"/>
    </row>
    <row r="967" spans="128:128" x14ac:dyDescent="0.3">
      <c r="DX967" s="18"/>
    </row>
    <row r="968" spans="128:128" x14ac:dyDescent="0.3">
      <c r="DX968" s="18"/>
    </row>
    <row r="969" spans="128:128" x14ac:dyDescent="0.3">
      <c r="DX969" s="18"/>
    </row>
    <row r="970" spans="128:128" x14ac:dyDescent="0.3">
      <c r="DX970" s="18"/>
    </row>
    <row r="971" spans="128:128" x14ac:dyDescent="0.3">
      <c r="DX971" s="18"/>
    </row>
    <row r="972" spans="128:128" x14ac:dyDescent="0.3">
      <c r="DX972" s="18"/>
    </row>
    <row r="973" spans="128:128" x14ac:dyDescent="0.3">
      <c r="DX973" s="18"/>
    </row>
    <row r="974" spans="128:128" x14ac:dyDescent="0.3">
      <c r="DX974" s="18"/>
    </row>
    <row r="975" spans="128:128" x14ac:dyDescent="0.3">
      <c r="DX975" s="18"/>
    </row>
    <row r="976" spans="128:128" x14ac:dyDescent="0.3">
      <c r="DX976" s="18"/>
    </row>
    <row r="977" spans="128:128" x14ac:dyDescent="0.3">
      <c r="DX977" s="18"/>
    </row>
    <row r="978" spans="128:128" x14ac:dyDescent="0.3">
      <c r="DX978" s="18"/>
    </row>
    <row r="979" spans="128:128" x14ac:dyDescent="0.3">
      <c r="DX979" s="18"/>
    </row>
    <row r="980" spans="128:128" x14ac:dyDescent="0.3">
      <c r="DX980" s="18"/>
    </row>
    <row r="981" spans="128:128" x14ac:dyDescent="0.3">
      <c r="DX981" s="18"/>
    </row>
    <row r="982" spans="128:128" x14ac:dyDescent="0.3">
      <c r="DX982" s="18"/>
    </row>
    <row r="983" spans="128:128" x14ac:dyDescent="0.3">
      <c r="DX983" s="18"/>
    </row>
    <row r="984" spans="128:128" x14ac:dyDescent="0.3">
      <c r="DX984" s="18"/>
    </row>
    <row r="985" spans="128:128" x14ac:dyDescent="0.3">
      <c r="DX985" s="18"/>
    </row>
    <row r="986" spans="128:128" x14ac:dyDescent="0.3">
      <c r="DX986" s="18"/>
    </row>
    <row r="987" spans="128:128" x14ac:dyDescent="0.3">
      <c r="DX987" s="18"/>
    </row>
    <row r="988" spans="128:128" x14ac:dyDescent="0.3">
      <c r="DX988" s="18"/>
    </row>
    <row r="989" spans="128:128" x14ac:dyDescent="0.3">
      <c r="DX989" s="18"/>
    </row>
    <row r="990" spans="128:128" x14ac:dyDescent="0.3">
      <c r="DX990" s="18"/>
    </row>
    <row r="991" spans="128:128" x14ac:dyDescent="0.3">
      <c r="DX991" s="18"/>
    </row>
    <row r="992" spans="128:128" x14ac:dyDescent="0.3">
      <c r="DX992" s="18"/>
    </row>
    <row r="993" spans="128:128" x14ac:dyDescent="0.3">
      <c r="DX993" s="18"/>
    </row>
    <row r="994" spans="128:128" x14ac:dyDescent="0.3">
      <c r="DX994" s="18"/>
    </row>
    <row r="995" spans="128:128" x14ac:dyDescent="0.3">
      <c r="DX995" s="18"/>
    </row>
    <row r="996" spans="128:128" x14ac:dyDescent="0.3">
      <c r="DX996" s="18"/>
    </row>
    <row r="997" spans="128:128" x14ac:dyDescent="0.3">
      <c r="DX997" s="18"/>
    </row>
    <row r="998" spans="128:128" x14ac:dyDescent="0.3">
      <c r="DX998" s="18"/>
    </row>
    <row r="999" spans="128:128" x14ac:dyDescent="0.3">
      <c r="DX999" s="18"/>
    </row>
    <row r="1000" spans="128:128" x14ac:dyDescent="0.3">
      <c r="DX1000" s="18"/>
    </row>
    <row r="1001" spans="128:128" x14ac:dyDescent="0.3">
      <c r="DX1001" s="18"/>
    </row>
  </sheetData>
  <autoFilter ref="A1:DU1" xr:uid="{72F2F779-7A52-4B91-B044-D66253401532}">
    <sortState xmlns:xlrd2="http://schemas.microsoft.com/office/spreadsheetml/2017/richdata2" ref="A2:DU18">
      <sortCondition ref="D1"/>
    </sortState>
  </autoFilter>
  <mergeCells count="85">
    <mergeCell ref="FU443:FV443"/>
    <mergeCell ref="FC400:FD400"/>
    <mergeCell ref="FC401:FD401"/>
    <mergeCell ref="FC402:FD402"/>
    <mergeCell ref="FC403:FD403"/>
    <mergeCell ref="FC404:FC424"/>
    <mergeCell ref="FC425:FC433"/>
    <mergeCell ref="FC434:FC441"/>
    <mergeCell ref="FC442:FD442"/>
    <mergeCell ref="FE443:FM443"/>
    <mergeCell ref="FP443:FR443"/>
    <mergeCell ref="FS443:FT443"/>
    <mergeCell ref="FS394:FT394"/>
    <mergeCell ref="FU394:FV394"/>
    <mergeCell ref="FC396:FD396"/>
    <mergeCell ref="FC397:FD397"/>
    <mergeCell ref="FC398:FD398"/>
    <mergeCell ref="FC399:FD399"/>
    <mergeCell ref="FP393:FR393"/>
    <mergeCell ref="EA394:EA395"/>
    <mergeCell ref="EB394:EL394"/>
    <mergeCell ref="ER394:EW394"/>
    <mergeCell ref="FC394:FD395"/>
    <mergeCell ref="FE394:FN394"/>
    <mergeCell ref="FO394:FO395"/>
    <mergeCell ref="FP394:FR394"/>
    <mergeCell ref="EX315:EZ315"/>
    <mergeCell ref="EB325:EW325"/>
    <mergeCell ref="EB332:EL332"/>
    <mergeCell ref="EM332:EW332"/>
    <mergeCell ref="EX332:EZ332"/>
    <mergeCell ref="EB360:EW360"/>
    <mergeCell ref="EB292:EW292"/>
    <mergeCell ref="EA299:EA300"/>
    <mergeCell ref="EB299:EL299"/>
    <mergeCell ref="EM299:EM300"/>
    <mergeCell ref="EA315:EA316"/>
    <mergeCell ref="EB315:EL315"/>
    <mergeCell ref="EM315:EW315"/>
    <mergeCell ref="EX239:EZ239"/>
    <mergeCell ref="EB250:EW250"/>
    <mergeCell ref="EA268:EA269"/>
    <mergeCell ref="EB268:EL268"/>
    <mergeCell ref="EM268:EW268"/>
    <mergeCell ref="EX268:EZ268"/>
    <mergeCell ref="EM239:EW239"/>
    <mergeCell ref="DZ223:DZ226"/>
    <mergeCell ref="DZ227:DZ230"/>
    <mergeCell ref="DZ231:DZ234"/>
    <mergeCell ref="EA239:EA240"/>
    <mergeCell ref="EB239:EL239"/>
    <mergeCell ref="EB158:EW158"/>
    <mergeCell ref="EA176:EA177"/>
    <mergeCell ref="EB176:EL176"/>
    <mergeCell ref="EM176:EM177"/>
    <mergeCell ref="EA203:EA204"/>
    <mergeCell ref="EB203:EL203"/>
    <mergeCell ref="EM203:EM204"/>
    <mergeCell ref="EA152:EA153"/>
    <mergeCell ref="EB152:EL152"/>
    <mergeCell ref="EM152:EW152"/>
    <mergeCell ref="EX152:EY152"/>
    <mergeCell ref="EB86:EW86"/>
    <mergeCell ref="EA93:EA94"/>
    <mergeCell ref="EB93:EL93"/>
    <mergeCell ref="EM93:EW93"/>
    <mergeCell ref="EX93:EZ93"/>
    <mergeCell ref="EB105:EW105"/>
    <mergeCell ref="EA123:EA124"/>
    <mergeCell ref="EB123:EL123"/>
    <mergeCell ref="EM123:EW123"/>
    <mergeCell ref="EX123:EZ123"/>
    <mergeCell ref="EB134:EW134"/>
    <mergeCell ref="EX25:EZ25"/>
    <mergeCell ref="EB37:EW37"/>
    <mergeCell ref="EA44:EA45"/>
    <mergeCell ref="EB44:EL44"/>
    <mergeCell ref="EM44:EW44"/>
    <mergeCell ref="EX44:EZ44"/>
    <mergeCell ref="EA3:EA4"/>
    <mergeCell ref="EB3:EL3"/>
    <mergeCell ref="EM3:EM4"/>
    <mergeCell ref="EA25:EA26"/>
    <mergeCell ref="EB25:EL25"/>
    <mergeCell ref="EM25:EW25"/>
  </mergeCells>
  <conditionalFormatting sqref="EE165:EY165 EL161:EY164 EB44:EL44 EB93:EL93 EB123:EL123 EB239:EL239 EB268:EL268 EB315:EL315 EB332:EL332 EB8:EY24 ES3:EY7 EB166:EY175 EZ176:FQ185 FE186:FV202 EZ203:FQ210 EB186:EY202 EZ299:FQ308 EB309:EY314 EX25 EB25:EM25 EX44 EX93 EX123 EB152:EL152 EX152:EY152 EX239 EX315 EB3:EQ7 EB45:EY92 EB94:EY122 EB124:EY151 EB153:EY160 EB176:ET185 EB203:ET210 EB240:EY267 EB299:ET308 EB316:EY331 EB333:EY361 FE309:FV361 FE444:FV1048576 FE443 FN443:FV443 FE394 FO394:FV394 FE395:FV442 EL222:EW232 EB234:EY238 EX221:EY231 EX233:EZ233 EZ226:EZ231 EB222:EC233 FE385:FV393 EB385:EY1048576 EB269:EY298 EB26:EY43 EB1:EY2 FE1:FV175 FE211:FV298 EB211:EY219">
    <cfRule type="cellIs" dxfId="93" priority="47" operator="equal">
      <formula>0</formula>
    </cfRule>
  </conditionalFormatting>
  <conditionalFormatting sqref="EB161:ED165">
    <cfRule type="cellIs" dxfId="92" priority="46" operator="equal">
      <formula>0</formula>
    </cfRule>
  </conditionalFormatting>
  <conditionalFormatting sqref="EE161:EK161">
    <cfRule type="cellIs" dxfId="91" priority="45" operator="equal">
      <formula>0</formula>
    </cfRule>
  </conditionalFormatting>
  <conditionalFormatting sqref="EZ26">
    <cfRule type="cellIs" dxfId="90" priority="44" operator="equal">
      <formula>0</formula>
    </cfRule>
  </conditionalFormatting>
  <conditionalFormatting sqref="EZ27:EZ36">
    <cfRule type="cellIs" dxfId="89" priority="43" operator="equal">
      <formula>0</formula>
    </cfRule>
  </conditionalFormatting>
  <conditionalFormatting sqref="EZ45:EZ85">
    <cfRule type="cellIs" dxfId="88" priority="42" operator="equal">
      <formula>0</formula>
    </cfRule>
  </conditionalFormatting>
  <conditionalFormatting sqref="EZ94">
    <cfRule type="cellIs" dxfId="87" priority="41" operator="equal">
      <formula>0</formula>
    </cfRule>
  </conditionalFormatting>
  <conditionalFormatting sqref="EZ95:EZ104">
    <cfRule type="cellIs" dxfId="86" priority="40" operator="equal">
      <formula>0</formula>
    </cfRule>
  </conditionalFormatting>
  <conditionalFormatting sqref="EZ124">
    <cfRule type="cellIs" dxfId="85" priority="39" operator="equal">
      <formula>0</formula>
    </cfRule>
  </conditionalFormatting>
  <conditionalFormatting sqref="EZ125:EZ133">
    <cfRule type="cellIs" dxfId="84" priority="38" operator="equal">
      <formula>0</formula>
    </cfRule>
  </conditionalFormatting>
  <conditionalFormatting sqref="EZ240">
    <cfRule type="cellIs" dxfId="83" priority="37" operator="equal">
      <formula>0</formula>
    </cfRule>
  </conditionalFormatting>
  <conditionalFormatting sqref="EZ241:EZ249">
    <cfRule type="cellIs" dxfId="82" priority="36" operator="equal">
      <formula>0</formula>
    </cfRule>
  </conditionalFormatting>
  <conditionalFormatting sqref="EZ269">
    <cfRule type="cellIs" dxfId="81" priority="35" operator="equal">
      <formula>0</formula>
    </cfRule>
  </conditionalFormatting>
  <conditionalFormatting sqref="EZ270:EZ291">
    <cfRule type="cellIs" dxfId="80" priority="34" operator="equal">
      <formula>0</formula>
    </cfRule>
  </conditionalFormatting>
  <conditionalFormatting sqref="EZ316">
    <cfRule type="cellIs" dxfId="79" priority="33" operator="equal">
      <formula>0</formula>
    </cfRule>
  </conditionalFormatting>
  <conditionalFormatting sqref="EZ317:EZ324">
    <cfRule type="cellIs" dxfId="78" priority="32" operator="equal">
      <formula>0</formula>
    </cfRule>
  </conditionalFormatting>
  <conditionalFormatting sqref="EZ333">
    <cfRule type="cellIs" dxfId="77" priority="31" operator="equal">
      <formula>0</formula>
    </cfRule>
  </conditionalFormatting>
  <conditionalFormatting sqref="EZ334:EZ359">
    <cfRule type="cellIs" dxfId="76" priority="30" operator="equal">
      <formula>0</formula>
    </cfRule>
  </conditionalFormatting>
  <conditionalFormatting sqref="EM44">
    <cfRule type="cellIs" dxfId="75" priority="29" operator="equal">
      <formula>0</formula>
    </cfRule>
  </conditionalFormatting>
  <conditionalFormatting sqref="EM93">
    <cfRule type="cellIs" dxfId="74" priority="28" operator="equal">
      <formula>0</formula>
    </cfRule>
  </conditionalFormatting>
  <conditionalFormatting sqref="EM123">
    <cfRule type="cellIs" dxfId="73" priority="27" operator="equal">
      <formula>0</formula>
    </cfRule>
  </conditionalFormatting>
  <conditionalFormatting sqref="EM152">
    <cfRule type="cellIs" dxfId="72" priority="26" operator="equal">
      <formula>0</formula>
    </cfRule>
  </conditionalFormatting>
  <conditionalFormatting sqref="EM239">
    <cfRule type="cellIs" dxfId="71" priority="25" operator="equal">
      <formula>0</formula>
    </cfRule>
  </conditionalFormatting>
  <conditionalFormatting sqref="EM268">
    <cfRule type="cellIs" dxfId="70" priority="24" operator="equal">
      <formula>0</formula>
    </cfRule>
  </conditionalFormatting>
  <conditionalFormatting sqref="EM315">
    <cfRule type="cellIs" dxfId="69" priority="23" operator="equal">
      <formula>0</formula>
    </cfRule>
  </conditionalFormatting>
  <conditionalFormatting sqref="EM332">
    <cfRule type="cellIs" dxfId="68" priority="22" operator="equal">
      <formula>0</formula>
    </cfRule>
  </conditionalFormatting>
  <conditionalFormatting sqref="EX332">
    <cfRule type="cellIs" dxfId="67" priority="21" operator="equal">
      <formula>0</formula>
    </cfRule>
  </conditionalFormatting>
  <conditionalFormatting sqref="EX268">
    <cfRule type="cellIs" dxfId="66" priority="20" operator="equal">
      <formula>0</formula>
    </cfRule>
  </conditionalFormatting>
  <conditionalFormatting sqref="ED233:EW233">
    <cfRule type="cellIs" dxfId="65" priority="19" operator="equal">
      <formula>0</formula>
    </cfRule>
  </conditionalFormatting>
  <conditionalFormatting sqref="EB220 EL221:EW221 ED220:EL220">
    <cfRule type="cellIs" dxfId="64" priority="18" operator="equal">
      <formula>0</formula>
    </cfRule>
  </conditionalFormatting>
  <conditionalFormatting sqref="EM220">
    <cfRule type="cellIs" dxfId="63" priority="17" operator="equal">
      <formula>0</formula>
    </cfRule>
  </conditionalFormatting>
  <conditionalFormatting sqref="EB221 ED221:EK221">
    <cfRule type="cellIs" dxfId="62" priority="16" operator="equal">
      <formula>0</formula>
    </cfRule>
  </conditionalFormatting>
  <conditionalFormatting sqref="DQ223">
    <cfRule type="cellIs" dxfId="61" priority="15" operator="equal">
      <formula>0</formula>
    </cfRule>
  </conditionalFormatting>
  <conditionalFormatting sqref="ED223 EG222:EK223">
    <cfRule type="cellIs" dxfId="60" priority="14" operator="equal">
      <formula>0</formula>
    </cfRule>
  </conditionalFormatting>
  <conditionalFormatting sqref="ED224 EG224:EK224">
    <cfRule type="cellIs" dxfId="59" priority="13" operator="equal">
      <formula>0</formula>
    </cfRule>
  </conditionalFormatting>
  <conditionalFormatting sqref="ED226:EK226 ED225 EG225:EK225">
    <cfRule type="cellIs" dxfId="58" priority="12" operator="equal">
      <formula>0</formula>
    </cfRule>
  </conditionalFormatting>
  <conditionalFormatting sqref="ED227:EK227">
    <cfRule type="cellIs" dxfId="57" priority="11" operator="equal">
      <formula>0</formula>
    </cfRule>
  </conditionalFormatting>
  <conditionalFormatting sqref="ED228:EK228">
    <cfRule type="cellIs" dxfId="56" priority="10" operator="equal">
      <formula>0</formula>
    </cfRule>
  </conditionalFormatting>
  <conditionalFormatting sqref="ED229 EH229:EK229">
    <cfRule type="cellIs" dxfId="55" priority="9" operator="equal">
      <formula>0</formula>
    </cfRule>
  </conditionalFormatting>
  <conditionalFormatting sqref="EG230:EK230">
    <cfRule type="cellIs" dxfId="54" priority="8" operator="equal">
      <formula>0</formula>
    </cfRule>
  </conditionalFormatting>
  <conditionalFormatting sqref="ED231:EK231">
    <cfRule type="cellIs" dxfId="53" priority="7" operator="equal">
      <formula>0</formula>
    </cfRule>
  </conditionalFormatting>
  <conditionalFormatting sqref="ED232:EK232">
    <cfRule type="cellIs" dxfId="52" priority="6" operator="equal">
      <formula>0</formula>
    </cfRule>
  </conditionalFormatting>
  <conditionalFormatting sqref="EC221">
    <cfRule type="cellIs" dxfId="51" priority="5" operator="equal">
      <formula>0</formula>
    </cfRule>
  </conditionalFormatting>
  <conditionalFormatting sqref="FE362:FV384 EB362:EY363 EB382:EY384 EB364:EC381 EE364:EY381">
    <cfRule type="cellIs" dxfId="50" priority="4" operator="equal">
      <formula>0</formula>
    </cfRule>
  </conditionalFormatting>
  <conditionalFormatting sqref="EE223:EF223">
    <cfRule type="cellIs" dxfId="49" priority="3" operator="equal">
      <formula>0</formula>
    </cfRule>
  </conditionalFormatting>
  <conditionalFormatting sqref="EE224:EF224">
    <cfRule type="cellIs" dxfId="48" priority="2" operator="equal">
      <formula>0</formula>
    </cfRule>
  </conditionalFormatting>
  <conditionalFormatting sqref="EE225:EF225">
    <cfRule type="cellIs" dxfId="47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D5CC-50C0-4875-9CF2-8D07C403B4B8}">
  <dimension ref="A1:BU38"/>
  <sheetViews>
    <sheetView workbookViewId="0"/>
  </sheetViews>
  <sheetFormatPr defaultColWidth="9.109375" defaultRowHeight="14.4" x14ac:dyDescent="0.3"/>
  <cols>
    <col min="1" max="16384" width="9.109375" style="1"/>
  </cols>
  <sheetData>
    <row r="1" spans="1:73" x14ac:dyDescent="0.3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V1" s="1" t="s">
        <v>51</v>
      </c>
      <c r="W1" s="1" t="s">
        <v>52</v>
      </c>
      <c r="X1" s="1" t="s">
        <v>53</v>
      </c>
      <c r="Y1" s="1" t="s">
        <v>54</v>
      </c>
      <c r="Z1" s="1" t="s">
        <v>55</v>
      </c>
      <c r="AA1" s="1" t="s">
        <v>56</v>
      </c>
      <c r="AB1" s="1" t="s">
        <v>57</v>
      </c>
      <c r="AC1" s="1" t="s">
        <v>58</v>
      </c>
      <c r="AD1" s="1" t="s">
        <v>59</v>
      </c>
      <c r="AE1" s="1" t="s">
        <v>60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  <c r="AK1" s="1" t="s">
        <v>66</v>
      </c>
      <c r="AL1" s="1" t="s">
        <v>67</v>
      </c>
      <c r="AM1" s="1" t="s">
        <v>68</v>
      </c>
      <c r="AN1" s="1" t="s">
        <v>69</v>
      </c>
      <c r="AO1" s="1" t="s">
        <v>70</v>
      </c>
      <c r="AP1" s="1" t="s">
        <v>71</v>
      </c>
      <c r="AQ1" s="1" t="s">
        <v>72</v>
      </c>
      <c r="AR1" s="1" t="s">
        <v>73</v>
      </c>
      <c r="AS1" s="1" t="s">
        <v>74</v>
      </c>
      <c r="AT1" s="1" t="s">
        <v>75</v>
      </c>
      <c r="AU1" s="1" t="s">
        <v>76</v>
      </c>
      <c r="AV1" s="1" t="s">
        <v>77</v>
      </c>
      <c r="AW1" s="1" t="s">
        <v>78</v>
      </c>
      <c r="AX1" s="1" t="s">
        <v>79</v>
      </c>
      <c r="AY1" s="1" t="s">
        <v>80</v>
      </c>
      <c r="AZ1" s="1" t="s">
        <v>81</v>
      </c>
      <c r="BA1" s="1" t="s">
        <v>82</v>
      </c>
      <c r="BB1" s="1" t="s">
        <v>83</v>
      </c>
      <c r="BC1" s="1" t="s">
        <v>84</v>
      </c>
      <c r="BD1" s="1" t="s">
        <v>85</v>
      </c>
      <c r="BE1" s="1" t="s">
        <v>86</v>
      </c>
      <c r="BF1" s="1" t="s">
        <v>87</v>
      </c>
      <c r="BG1" s="1" t="s">
        <v>88</v>
      </c>
      <c r="BH1" s="1" t="s">
        <v>89</v>
      </c>
      <c r="BI1" s="1" t="s">
        <v>90</v>
      </c>
      <c r="BJ1" s="1" t="s">
        <v>91</v>
      </c>
      <c r="BK1" s="1" t="s">
        <v>92</v>
      </c>
      <c r="BL1" s="1" t="s">
        <v>93</v>
      </c>
      <c r="BM1" s="1" t="s">
        <v>94</v>
      </c>
      <c r="BN1" s="1" t="s">
        <v>95</v>
      </c>
      <c r="BO1" s="1" t="s">
        <v>96</v>
      </c>
      <c r="BP1" s="1" t="s">
        <v>97</v>
      </c>
      <c r="BQ1" s="1" t="s">
        <v>98</v>
      </c>
      <c r="BR1" s="1" t="s">
        <v>99</v>
      </c>
      <c r="BS1" s="1" t="s">
        <v>100</v>
      </c>
      <c r="BT1" s="1" t="s">
        <v>101</v>
      </c>
      <c r="BU1" s="1" t="s">
        <v>102</v>
      </c>
    </row>
    <row r="2" spans="1:73" x14ac:dyDescent="0.3">
      <c r="A2" s="1">
        <v>83923716</v>
      </c>
      <c r="B2" s="1" t="s">
        <v>792</v>
      </c>
      <c r="C2" s="1" t="s">
        <v>777</v>
      </c>
      <c r="D2" s="1" t="s">
        <v>104</v>
      </c>
      <c r="E2" s="2">
        <v>41392</v>
      </c>
      <c r="F2" s="3">
        <v>5.0694444444444452E-2</v>
      </c>
      <c r="G2" s="1" t="s">
        <v>778</v>
      </c>
      <c r="H2" s="1" t="s">
        <v>105</v>
      </c>
      <c r="I2" s="1" t="s">
        <v>779</v>
      </c>
      <c r="J2" s="1" t="s">
        <v>780</v>
      </c>
      <c r="K2" s="1">
        <v>0</v>
      </c>
      <c r="M2" s="1" t="s">
        <v>16</v>
      </c>
      <c r="N2" s="1">
        <v>2</v>
      </c>
      <c r="O2" s="1">
        <v>0</v>
      </c>
      <c r="P2" s="1">
        <v>0</v>
      </c>
      <c r="Q2" s="1">
        <v>2</v>
      </c>
      <c r="R2" s="1" t="s">
        <v>6</v>
      </c>
      <c r="S2" s="1" t="s">
        <v>5</v>
      </c>
      <c r="T2" s="1" t="s">
        <v>5</v>
      </c>
      <c r="U2" s="4">
        <v>10000</v>
      </c>
      <c r="V2" s="1" t="s">
        <v>7</v>
      </c>
      <c r="W2" s="1" t="s">
        <v>12</v>
      </c>
      <c r="Y2" s="1" t="s">
        <v>786</v>
      </c>
      <c r="Z2" s="1" t="s">
        <v>793</v>
      </c>
      <c r="AA2" s="1" t="s">
        <v>124</v>
      </c>
      <c r="AB2" s="1" t="s">
        <v>6</v>
      </c>
      <c r="AC2" s="1" t="s">
        <v>311</v>
      </c>
      <c r="AD2" s="1" t="s">
        <v>108</v>
      </c>
      <c r="AE2" s="1" t="s">
        <v>109</v>
      </c>
      <c r="AF2" s="1" t="s">
        <v>110</v>
      </c>
      <c r="AG2" s="1" t="s">
        <v>5</v>
      </c>
      <c r="AH2" s="1" t="s">
        <v>782</v>
      </c>
      <c r="AI2" s="1" t="s">
        <v>139</v>
      </c>
      <c r="AJ2" s="1" t="s">
        <v>789</v>
      </c>
      <c r="AK2" s="1" t="s">
        <v>14</v>
      </c>
      <c r="AL2" s="1" t="s">
        <v>114</v>
      </c>
      <c r="AO2" s="1" t="s">
        <v>114</v>
      </c>
      <c r="AR2" s="1" t="s">
        <v>5</v>
      </c>
      <c r="AS2" s="1" t="s">
        <v>5</v>
      </c>
      <c r="AX2" s="1">
        <v>0</v>
      </c>
      <c r="AY2" s="1">
        <v>0</v>
      </c>
      <c r="AZ2" s="1">
        <v>2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2</v>
      </c>
      <c r="BG2" s="1">
        <v>0</v>
      </c>
      <c r="BH2" s="1">
        <v>0</v>
      </c>
      <c r="BI2" s="1">
        <v>0</v>
      </c>
      <c r="BJ2" s="4">
        <v>2</v>
      </c>
      <c r="BK2" s="4">
        <v>0</v>
      </c>
      <c r="BL2" s="1">
        <v>0</v>
      </c>
      <c r="BM2" s="1">
        <v>0</v>
      </c>
      <c r="BN2" s="1">
        <v>0</v>
      </c>
      <c r="BO2" s="1">
        <v>10000</v>
      </c>
      <c r="BP2" s="1" t="s">
        <v>115</v>
      </c>
      <c r="BQ2" s="1">
        <v>-80.152429999603697</v>
      </c>
      <c r="BR2" s="1">
        <v>26.304440021259701</v>
      </c>
      <c r="BS2" s="1">
        <v>783461.80930000194</v>
      </c>
      <c r="BT2" s="1">
        <v>261518.3934</v>
      </c>
      <c r="BU2" s="5">
        <v>42202.928298611114</v>
      </c>
    </row>
    <row r="3" spans="1:73" x14ac:dyDescent="0.3">
      <c r="A3" s="1">
        <v>84099671</v>
      </c>
      <c r="B3" s="1" t="s">
        <v>794</v>
      </c>
      <c r="C3" s="1" t="s">
        <v>777</v>
      </c>
      <c r="D3" s="1" t="s">
        <v>104</v>
      </c>
      <c r="E3" s="2">
        <v>41444</v>
      </c>
      <c r="F3" s="3">
        <v>0.31458333333333333</v>
      </c>
      <c r="G3" s="1" t="s">
        <v>778</v>
      </c>
      <c r="H3" s="1" t="s">
        <v>105</v>
      </c>
      <c r="I3" s="1" t="s">
        <v>788</v>
      </c>
      <c r="J3" s="1" t="s">
        <v>795</v>
      </c>
      <c r="K3" s="1">
        <v>20</v>
      </c>
      <c r="L3" s="1" t="s">
        <v>1</v>
      </c>
      <c r="M3" s="1" t="s">
        <v>106</v>
      </c>
      <c r="N3" s="1">
        <v>2</v>
      </c>
      <c r="O3" s="1">
        <v>0</v>
      </c>
      <c r="P3" s="1">
        <v>0</v>
      </c>
      <c r="Q3" s="1">
        <v>0</v>
      </c>
      <c r="R3" s="1" t="s">
        <v>5</v>
      </c>
      <c r="S3" s="1" t="s">
        <v>5</v>
      </c>
      <c r="T3" s="1" t="s">
        <v>5</v>
      </c>
      <c r="U3" s="4">
        <v>1000</v>
      </c>
      <c r="V3" s="1" t="s">
        <v>7</v>
      </c>
      <c r="W3" s="1" t="s">
        <v>10</v>
      </c>
      <c r="Y3" s="1" t="s">
        <v>106</v>
      </c>
      <c r="Z3" s="1" t="s">
        <v>155</v>
      </c>
      <c r="AA3" s="1" t="s">
        <v>107</v>
      </c>
      <c r="AB3" s="1" t="s">
        <v>6</v>
      </c>
      <c r="AC3" s="1" t="s">
        <v>17</v>
      </c>
      <c r="AD3" s="1" t="s">
        <v>108</v>
      </c>
      <c r="AE3" s="1" t="s">
        <v>109</v>
      </c>
      <c r="AF3" s="1" t="s">
        <v>110</v>
      </c>
      <c r="AG3" s="1" t="s">
        <v>5</v>
      </c>
      <c r="AH3" s="1" t="s">
        <v>111</v>
      </c>
      <c r="AI3" s="1" t="s">
        <v>139</v>
      </c>
      <c r="AJ3" s="1" t="s">
        <v>789</v>
      </c>
      <c r="AK3" s="1" t="s">
        <v>14</v>
      </c>
      <c r="AL3" s="1" t="s">
        <v>114</v>
      </c>
      <c r="AO3" s="1" t="s">
        <v>114</v>
      </c>
      <c r="AR3" s="1" t="s">
        <v>5</v>
      </c>
      <c r="AS3" s="1" t="s">
        <v>5</v>
      </c>
      <c r="AX3" s="1">
        <v>0</v>
      </c>
      <c r="AY3" s="1">
        <v>0</v>
      </c>
      <c r="AZ3" s="1">
        <v>2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4">
        <v>0</v>
      </c>
      <c r="BK3" s="4">
        <v>0</v>
      </c>
      <c r="BL3" s="1">
        <v>0</v>
      </c>
      <c r="BM3" s="1">
        <v>0</v>
      </c>
      <c r="BN3" s="1">
        <v>0</v>
      </c>
      <c r="BO3" s="1">
        <v>1000</v>
      </c>
      <c r="BP3" s="1" t="s">
        <v>115</v>
      </c>
      <c r="BQ3" s="1">
        <v>-80.152429999603697</v>
      </c>
      <c r="BR3" s="1">
        <v>26.304440021259701</v>
      </c>
      <c r="BS3" s="1">
        <v>783461.80930000194</v>
      </c>
      <c r="BT3" s="1">
        <v>261518.3934</v>
      </c>
      <c r="BU3" s="5">
        <v>42202.932106481479</v>
      </c>
    </row>
    <row r="4" spans="1:73" x14ac:dyDescent="0.3">
      <c r="A4" s="1">
        <v>84099838</v>
      </c>
      <c r="B4" s="1" t="s">
        <v>796</v>
      </c>
      <c r="C4" s="1" t="s">
        <v>777</v>
      </c>
      <c r="D4" s="1" t="s">
        <v>104</v>
      </c>
      <c r="E4" s="2">
        <v>41452</v>
      </c>
      <c r="F4" s="3">
        <v>0.63055555555555554</v>
      </c>
      <c r="G4" s="1" t="s">
        <v>778</v>
      </c>
      <c r="H4" s="1" t="s">
        <v>105</v>
      </c>
      <c r="I4" s="1" t="s">
        <v>137</v>
      </c>
      <c r="J4" s="1" t="s">
        <v>797</v>
      </c>
      <c r="K4" s="1">
        <v>10</v>
      </c>
      <c r="L4" s="1" t="s">
        <v>1</v>
      </c>
      <c r="M4" s="1" t="s">
        <v>106</v>
      </c>
      <c r="N4" s="1">
        <v>2</v>
      </c>
      <c r="O4" s="1">
        <v>0</v>
      </c>
      <c r="P4" s="1">
        <v>0</v>
      </c>
      <c r="Q4" s="1">
        <v>0</v>
      </c>
      <c r="R4" s="1" t="s">
        <v>5</v>
      </c>
      <c r="S4" s="1" t="s">
        <v>5</v>
      </c>
      <c r="T4" s="1" t="s">
        <v>5</v>
      </c>
      <c r="U4" s="4">
        <v>4000</v>
      </c>
      <c r="V4" s="1" t="s">
        <v>9</v>
      </c>
      <c r="W4" s="1" t="s">
        <v>10</v>
      </c>
      <c r="Y4" s="1" t="s">
        <v>106</v>
      </c>
      <c r="Z4" s="1" t="s">
        <v>300</v>
      </c>
      <c r="AA4" s="1" t="s">
        <v>107</v>
      </c>
      <c r="AB4" s="1" t="s">
        <v>6</v>
      </c>
      <c r="AC4" s="1" t="s">
        <v>17</v>
      </c>
      <c r="AD4" s="1" t="s">
        <v>108</v>
      </c>
      <c r="AE4" s="1" t="s">
        <v>109</v>
      </c>
      <c r="AF4" s="1" t="s">
        <v>110</v>
      </c>
      <c r="AG4" s="1" t="s">
        <v>5</v>
      </c>
      <c r="AH4" s="1" t="s">
        <v>782</v>
      </c>
      <c r="AI4" s="1" t="s">
        <v>139</v>
      </c>
      <c r="AJ4" s="1" t="s">
        <v>153</v>
      </c>
      <c r="AK4" s="1" t="s">
        <v>14</v>
      </c>
      <c r="AL4" s="1" t="s">
        <v>114</v>
      </c>
      <c r="AO4" s="1" t="s">
        <v>114</v>
      </c>
      <c r="AR4" s="1" t="s">
        <v>5</v>
      </c>
      <c r="AS4" s="1" t="s">
        <v>5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4">
        <v>0</v>
      </c>
      <c r="BK4" s="4">
        <v>0</v>
      </c>
      <c r="BL4" s="1">
        <v>0</v>
      </c>
      <c r="BM4" s="1">
        <v>0</v>
      </c>
      <c r="BN4" s="1">
        <v>0</v>
      </c>
      <c r="BO4" s="1">
        <v>4000</v>
      </c>
      <c r="BP4" s="1" t="s">
        <v>115</v>
      </c>
      <c r="BQ4" s="1">
        <v>-80.152601606213295</v>
      </c>
      <c r="BR4" s="1">
        <v>26.304320570038801</v>
      </c>
      <c r="BS4" s="1">
        <v>783445.12553882203</v>
      </c>
      <c r="BT4" s="1">
        <v>261504.608185964</v>
      </c>
      <c r="BU4" s="5">
        <v>42416.98646990741</v>
      </c>
    </row>
    <row r="5" spans="1:73" x14ac:dyDescent="0.3">
      <c r="A5" s="1">
        <v>84100184</v>
      </c>
      <c r="B5" s="1" t="s">
        <v>798</v>
      </c>
      <c r="C5" s="1" t="s">
        <v>777</v>
      </c>
      <c r="D5" s="1" t="s">
        <v>104</v>
      </c>
      <c r="E5" s="2">
        <v>41469</v>
      </c>
      <c r="F5" s="3">
        <v>0.95833333333333337</v>
      </c>
      <c r="G5" s="1" t="s">
        <v>778</v>
      </c>
      <c r="H5" s="1" t="s">
        <v>105</v>
      </c>
      <c r="I5" s="1" t="s">
        <v>779</v>
      </c>
      <c r="J5" s="1" t="s">
        <v>799</v>
      </c>
      <c r="K5" s="1">
        <v>20</v>
      </c>
      <c r="L5" s="1" t="s">
        <v>1</v>
      </c>
      <c r="M5" s="1" t="s">
        <v>106</v>
      </c>
      <c r="N5" s="1">
        <v>2</v>
      </c>
      <c r="O5" s="1">
        <v>0</v>
      </c>
      <c r="P5" s="1">
        <v>0</v>
      </c>
      <c r="Q5" s="1">
        <v>0</v>
      </c>
      <c r="R5" s="1" t="s">
        <v>6</v>
      </c>
      <c r="S5" s="1" t="s">
        <v>5</v>
      </c>
      <c r="T5" s="1" t="s">
        <v>5</v>
      </c>
      <c r="U5" s="4">
        <v>3000</v>
      </c>
      <c r="V5" s="1" t="s">
        <v>8</v>
      </c>
      <c r="W5" s="1" t="s">
        <v>12</v>
      </c>
      <c r="Y5" s="1" t="s">
        <v>106</v>
      </c>
      <c r="Z5" s="1" t="s">
        <v>155</v>
      </c>
      <c r="AA5" s="1" t="s">
        <v>107</v>
      </c>
      <c r="AB5" s="1" t="s">
        <v>6</v>
      </c>
      <c r="AC5" s="1" t="s">
        <v>17</v>
      </c>
      <c r="AD5" s="1" t="s">
        <v>108</v>
      </c>
      <c r="AE5" s="1" t="s">
        <v>109</v>
      </c>
      <c r="AF5" s="1" t="s">
        <v>110</v>
      </c>
      <c r="AG5" s="1" t="s">
        <v>5</v>
      </c>
      <c r="AH5" s="1" t="s">
        <v>782</v>
      </c>
      <c r="AI5" s="1" t="s">
        <v>139</v>
      </c>
      <c r="AJ5" s="1" t="s">
        <v>789</v>
      </c>
      <c r="AK5" s="1" t="s">
        <v>15</v>
      </c>
      <c r="AL5" s="1" t="s">
        <v>114</v>
      </c>
      <c r="AO5" s="1" t="s">
        <v>114</v>
      </c>
      <c r="AR5" s="1" t="s">
        <v>5</v>
      </c>
      <c r="AS5" s="1" t="s">
        <v>5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4">
        <v>0</v>
      </c>
      <c r="BK5" s="4">
        <v>0</v>
      </c>
      <c r="BL5" s="1">
        <v>0</v>
      </c>
      <c r="BM5" s="1">
        <v>2</v>
      </c>
      <c r="BN5" s="1">
        <v>0</v>
      </c>
      <c r="BO5" s="1">
        <v>3000</v>
      </c>
      <c r="BP5" s="1" t="s">
        <v>115</v>
      </c>
      <c r="BQ5" s="1">
        <v>-80.152525030152304</v>
      </c>
      <c r="BR5" s="1">
        <v>26.304343175580101</v>
      </c>
      <c r="BS5" s="1">
        <v>783452.676629227</v>
      </c>
      <c r="BT5" s="1">
        <v>261507.35409803301</v>
      </c>
      <c r="BU5" s="5">
        <v>42417.043425925927</v>
      </c>
    </row>
    <row r="6" spans="1:73" x14ac:dyDescent="0.3">
      <c r="A6" s="1">
        <v>83496198</v>
      </c>
      <c r="B6" s="1">
        <v>101309001615</v>
      </c>
      <c r="C6" s="1" t="s">
        <v>777</v>
      </c>
      <c r="D6" s="1" t="s">
        <v>104</v>
      </c>
      <c r="E6" s="2">
        <v>41528</v>
      </c>
      <c r="F6" s="3">
        <v>0.72499999999999998</v>
      </c>
      <c r="G6" s="1" t="s">
        <v>778</v>
      </c>
      <c r="H6" s="1" t="s">
        <v>105</v>
      </c>
      <c r="I6" s="1" t="s">
        <v>779</v>
      </c>
      <c r="J6" s="1" t="s">
        <v>780</v>
      </c>
      <c r="K6" s="1">
        <v>20</v>
      </c>
      <c r="L6" s="1" t="s">
        <v>2</v>
      </c>
      <c r="M6" s="1" t="s">
        <v>106</v>
      </c>
      <c r="N6" s="1">
        <v>2</v>
      </c>
      <c r="O6" s="1">
        <v>0</v>
      </c>
      <c r="P6" s="1">
        <v>0</v>
      </c>
      <c r="Q6" s="1">
        <v>1</v>
      </c>
      <c r="R6" s="1" t="s">
        <v>5</v>
      </c>
      <c r="S6" s="1" t="s">
        <v>5</v>
      </c>
      <c r="T6" s="1" t="s">
        <v>5</v>
      </c>
      <c r="U6" s="4">
        <v>250</v>
      </c>
      <c r="V6" s="1" t="s">
        <v>9</v>
      </c>
      <c r="W6" s="1" t="s">
        <v>10</v>
      </c>
      <c r="Y6" s="1" t="s">
        <v>106</v>
      </c>
      <c r="Z6" s="1" t="s">
        <v>155</v>
      </c>
      <c r="AA6" s="1" t="s">
        <v>124</v>
      </c>
      <c r="AB6" s="1" t="s">
        <v>6</v>
      </c>
      <c r="AC6" s="1" t="s">
        <v>17</v>
      </c>
      <c r="AD6" s="1" t="s">
        <v>108</v>
      </c>
      <c r="AE6" s="1" t="s">
        <v>109</v>
      </c>
      <c r="AF6" s="1" t="s">
        <v>781</v>
      </c>
      <c r="AG6" s="1" t="s">
        <v>5</v>
      </c>
      <c r="AH6" s="1" t="s">
        <v>782</v>
      </c>
      <c r="AI6" s="1" t="s">
        <v>139</v>
      </c>
      <c r="AJ6" s="1" t="s">
        <v>153</v>
      </c>
      <c r="AK6" s="1" t="s">
        <v>14</v>
      </c>
      <c r="AL6" s="1" t="s">
        <v>114</v>
      </c>
      <c r="AO6" s="1" t="s">
        <v>114</v>
      </c>
      <c r="AR6" s="1" t="s">
        <v>5</v>
      </c>
      <c r="AS6" s="1" t="s">
        <v>5</v>
      </c>
      <c r="AX6" s="1">
        <v>0</v>
      </c>
      <c r="AY6" s="1">
        <v>0</v>
      </c>
      <c r="AZ6" s="1">
        <v>2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0</v>
      </c>
      <c r="BG6" s="1">
        <v>0</v>
      </c>
      <c r="BH6" s="1">
        <v>0</v>
      </c>
      <c r="BI6" s="1">
        <v>0</v>
      </c>
      <c r="BJ6" s="4">
        <v>2</v>
      </c>
      <c r="BK6" s="4">
        <v>0</v>
      </c>
      <c r="BL6" s="1">
        <v>0</v>
      </c>
      <c r="BM6" s="1">
        <v>0</v>
      </c>
      <c r="BN6" s="1">
        <v>0</v>
      </c>
      <c r="BO6" s="1">
        <v>250</v>
      </c>
      <c r="BP6" s="1" t="s">
        <v>115</v>
      </c>
      <c r="BQ6" s="1">
        <v>-80.152523983352793</v>
      </c>
      <c r="BR6" s="1">
        <v>26.304228572201598</v>
      </c>
      <c r="BS6" s="1">
        <v>783453.17772865295</v>
      </c>
      <c r="BT6" s="1">
        <v>261494.64356694699</v>
      </c>
      <c r="BU6" s="5">
        <v>42417.017337962963</v>
      </c>
    </row>
    <row r="7" spans="1:73" x14ac:dyDescent="0.3">
      <c r="A7" s="1">
        <v>83496486</v>
      </c>
      <c r="B7" s="1">
        <v>101309002637</v>
      </c>
      <c r="C7" s="1" t="s">
        <v>777</v>
      </c>
      <c r="D7" s="1" t="s">
        <v>104</v>
      </c>
      <c r="E7" s="2">
        <v>41535</v>
      </c>
      <c r="F7" s="3">
        <v>0.78472222222222221</v>
      </c>
      <c r="G7" s="1" t="s">
        <v>778</v>
      </c>
      <c r="H7" s="1" t="s">
        <v>105</v>
      </c>
      <c r="I7" s="1" t="s">
        <v>779</v>
      </c>
      <c r="J7" s="1" t="s">
        <v>783</v>
      </c>
      <c r="K7" s="1">
        <v>2</v>
      </c>
      <c r="L7" s="1" t="s">
        <v>2</v>
      </c>
      <c r="M7" s="1" t="s">
        <v>784</v>
      </c>
      <c r="N7" s="1">
        <v>1</v>
      </c>
      <c r="O7" s="1">
        <v>1</v>
      </c>
      <c r="P7" s="1">
        <v>0</v>
      </c>
      <c r="Q7" s="1">
        <v>1</v>
      </c>
      <c r="R7" s="1" t="s">
        <v>5</v>
      </c>
      <c r="S7" s="1" t="s">
        <v>5</v>
      </c>
      <c r="T7" s="1" t="s">
        <v>5</v>
      </c>
      <c r="U7" s="4">
        <v>500</v>
      </c>
      <c r="V7" s="1" t="s">
        <v>7</v>
      </c>
      <c r="W7" s="1" t="s">
        <v>11</v>
      </c>
      <c r="Y7" s="1" t="s">
        <v>784</v>
      </c>
      <c r="Z7" s="1" t="s">
        <v>155</v>
      </c>
      <c r="AA7" s="1" t="s">
        <v>124</v>
      </c>
      <c r="AB7" s="1" t="s">
        <v>6</v>
      </c>
      <c r="AC7" s="1" t="s">
        <v>18</v>
      </c>
      <c r="AD7" s="1" t="s">
        <v>327</v>
      </c>
      <c r="AE7" s="1" t="s">
        <v>109</v>
      </c>
      <c r="AF7" s="1" t="s">
        <v>110</v>
      </c>
      <c r="AG7" s="1" t="s">
        <v>5</v>
      </c>
      <c r="AH7" s="1" t="s">
        <v>782</v>
      </c>
      <c r="AI7" s="1" t="s">
        <v>152</v>
      </c>
      <c r="AJ7" s="1" t="s">
        <v>113</v>
      </c>
      <c r="AK7" s="1" t="s">
        <v>14</v>
      </c>
      <c r="AL7" s="1" t="s">
        <v>114</v>
      </c>
      <c r="AM7" s="1" t="s">
        <v>114</v>
      </c>
      <c r="AN7" s="1" t="s">
        <v>114</v>
      </c>
      <c r="AO7" s="1" t="s">
        <v>114</v>
      </c>
      <c r="AP7" s="1" t="s">
        <v>114</v>
      </c>
      <c r="AQ7" s="1" t="s">
        <v>114</v>
      </c>
      <c r="AR7" s="1" t="s">
        <v>5</v>
      </c>
      <c r="AS7" s="1" t="s">
        <v>5</v>
      </c>
      <c r="AX7" s="1">
        <v>0</v>
      </c>
      <c r="AY7" s="1">
        <v>0</v>
      </c>
      <c r="AZ7" s="1">
        <v>0</v>
      </c>
      <c r="BA7" s="1">
        <v>1</v>
      </c>
      <c r="BB7" s="1">
        <v>0</v>
      </c>
      <c r="BC7" s="1">
        <v>0</v>
      </c>
      <c r="BD7" s="1">
        <v>0</v>
      </c>
      <c r="BE7" s="1">
        <v>1</v>
      </c>
      <c r="BF7" s="1">
        <v>0</v>
      </c>
      <c r="BG7" s="1">
        <v>0</v>
      </c>
      <c r="BH7" s="1">
        <v>0</v>
      </c>
      <c r="BI7" s="1">
        <v>0</v>
      </c>
      <c r="BJ7" s="4">
        <v>1</v>
      </c>
      <c r="BK7" s="4">
        <v>0</v>
      </c>
      <c r="BL7" s="1">
        <v>0</v>
      </c>
      <c r="BM7" s="1">
        <v>0</v>
      </c>
      <c r="BN7" s="1">
        <v>0</v>
      </c>
      <c r="BO7" s="1">
        <v>500</v>
      </c>
      <c r="BP7" s="1" t="s">
        <v>115</v>
      </c>
      <c r="BQ7" s="1">
        <v>-80.152525030152304</v>
      </c>
      <c r="BR7" s="1">
        <v>26.304343175580101</v>
      </c>
      <c r="BS7" s="1">
        <v>783452.676629227</v>
      </c>
      <c r="BT7" s="1">
        <v>261507.35409803301</v>
      </c>
      <c r="BU7" s="5">
        <v>42417.018171296295</v>
      </c>
    </row>
    <row r="8" spans="1:73" x14ac:dyDescent="0.3">
      <c r="A8" s="1">
        <v>83496971</v>
      </c>
      <c r="B8" s="1">
        <v>101309004115</v>
      </c>
      <c r="C8" s="1" t="s">
        <v>777</v>
      </c>
      <c r="D8" s="1" t="s">
        <v>104</v>
      </c>
      <c r="E8" s="2">
        <v>41545</v>
      </c>
      <c r="F8" s="3">
        <v>0.8569444444444444</v>
      </c>
      <c r="G8" s="1" t="s">
        <v>778</v>
      </c>
      <c r="H8" s="1" t="s">
        <v>105</v>
      </c>
      <c r="I8" s="1" t="s">
        <v>779</v>
      </c>
      <c r="J8" s="1" t="s">
        <v>780</v>
      </c>
      <c r="K8" s="1">
        <v>20</v>
      </c>
      <c r="L8" s="1" t="s">
        <v>2</v>
      </c>
      <c r="M8" s="1" t="s">
        <v>18</v>
      </c>
      <c r="N8" s="1">
        <v>1</v>
      </c>
      <c r="O8" s="1">
        <v>1</v>
      </c>
      <c r="P8" s="1">
        <v>0</v>
      </c>
      <c r="Q8" s="1">
        <v>1</v>
      </c>
      <c r="R8" s="1" t="s">
        <v>5</v>
      </c>
      <c r="S8" s="1" t="s">
        <v>5</v>
      </c>
      <c r="T8" s="1" t="s">
        <v>5</v>
      </c>
      <c r="U8" s="4">
        <v>100</v>
      </c>
      <c r="V8" s="1" t="s">
        <v>8</v>
      </c>
      <c r="W8" s="1" t="s">
        <v>141</v>
      </c>
      <c r="Y8" s="1" t="s">
        <v>123</v>
      </c>
      <c r="Z8" s="1" t="s">
        <v>155</v>
      </c>
      <c r="AA8" s="1" t="s">
        <v>124</v>
      </c>
      <c r="AB8" s="1" t="s">
        <v>6</v>
      </c>
      <c r="AC8" s="1" t="s">
        <v>18</v>
      </c>
      <c r="AD8" s="1" t="s">
        <v>134</v>
      </c>
      <c r="AE8" s="1" t="s">
        <v>109</v>
      </c>
      <c r="AF8" s="1" t="s">
        <v>110</v>
      </c>
      <c r="AH8" s="1" t="s">
        <v>111</v>
      </c>
      <c r="AI8" s="1" t="s">
        <v>785</v>
      </c>
      <c r="AJ8" s="1" t="s">
        <v>113</v>
      </c>
      <c r="AK8" s="1" t="s">
        <v>15</v>
      </c>
      <c r="AL8" s="1" t="s">
        <v>114</v>
      </c>
      <c r="AO8" s="1" t="s">
        <v>114</v>
      </c>
      <c r="AR8" s="1" t="s">
        <v>5</v>
      </c>
      <c r="AS8" s="1" t="s">
        <v>5</v>
      </c>
      <c r="AX8" s="1">
        <v>0</v>
      </c>
      <c r="AY8" s="1">
        <v>0</v>
      </c>
      <c r="AZ8" s="1">
        <v>1</v>
      </c>
      <c r="BA8" s="1">
        <v>0</v>
      </c>
      <c r="BB8" s="1">
        <v>1</v>
      </c>
      <c r="BC8" s="1">
        <v>0</v>
      </c>
      <c r="BD8" s="1">
        <v>0</v>
      </c>
      <c r="BE8" s="1">
        <v>0</v>
      </c>
      <c r="BF8" s="1">
        <v>1</v>
      </c>
      <c r="BG8" s="1">
        <v>0</v>
      </c>
      <c r="BH8" s="1">
        <v>0</v>
      </c>
      <c r="BI8" s="1">
        <v>0</v>
      </c>
      <c r="BJ8" s="4">
        <v>1</v>
      </c>
      <c r="BK8" s="4">
        <v>0</v>
      </c>
      <c r="BL8" s="1">
        <v>0</v>
      </c>
      <c r="BM8" s="1">
        <v>0</v>
      </c>
      <c r="BN8" s="1">
        <v>0</v>
      </c>
      <c r="BO8" s="1">
        <v>100</v>
      </c>
      <c r="BP8" s="1" t="s">
        <v>115</v>
      </c>
      <c r="BQ8" s="1">
        <v>-80.152429999603697</v>
      </c>
      <c r="BR8" s="1">
        <v>26.304440021259701</v>
      </c>
      <c r="BS8" s="1">
        <v>783461.80930000194</v>
      </c>
      <c r="BT8" s="1">
        <v>261518.3934</v>
      </c>
      <c r="BU8" s="5">
        <v>42202.919745370367</v>
      </c>
    </row>
    <row r="9" spans="1:73" x14ac:dyDescent="0.3">
      <c r="A9" s="1">
        <v>83497323</v>
      </c>
      <c r="B9" s="1">
        <v>101310000727</v>
      </c>
      <c r="C9" s="1" t="s">
        <v>777</v>
      </c>
      <c r="D9" s="1" t="s">
        <v>104</v>
      </c>
      <c r="E9" s="2">
        <v>41552</v>
      </c>
      <c r="F9" s="3">
        <v>0.95277777777777783</v>
      </c>
      <c r="G9" s="1" t="s">
        <v>778</v>
      </c>
      <c r="H9" s="1" t="s">
        <v>105</v>
      </c>
      <c r="I9" s="1" t="s">
        <v>780</v>
      </c>
      <c r="J9" s="1" t="s">
        <v>779</v>
      </c>
      <c r="K9" s="1">
        <v>0</v>
      </c>
      <c r="M9" s="1" t="s">
        <v>16</v>
      </c>
      <c r="N9" s="1">
        <v>3</v>
      </c>
      <c r="O9" s="1">
        <v>0</v>
      </c>
      <c r="P9" s="1">
        <v>0</v>
      </c>
      <c r="Q9" s="1">
        <v>3</v>
      </c>
      <c r="R9" s="1" t="s">
        <v>6</v>
      </c>
      <c r="S9" s="1" t="s">
        <v>5</v>
      </c>
      <c r="T9" s="1" t="s">
        <v>6</v>
      </c>
      <c r="U9" s="4">
        <v>4000</v>
      </c>
      <c r="V9" s="1" t="s">
        <v>7</v>
      </c>
      <c r="W9" s="1" t="s">
        <v>12</v>
      </c>
      <c r="Y9" s="1" t="s">
        <v>786</v>
      </c>
      <c r="Z9" s="1" t="s">
        <v>787</v>
      </c>
      <c r="AA9" s="1" t="s">
        <v>124</v>
      </c>
      <c r="AB9" s="1" t="s">
        <v>6</v>
      </c>
      <c r="AC9" s="1" t="s">
        <v>18</v>
      </c>
      <c r="AD9" s="1" t="s">
        <v>108</v>
      </c>
      <c r="AE9" s="1" t="s">
        <v>109</v>
      </c>
      <c r="AF9" s="1" t="s">
        <v>110</v>
      </c>
      <c r="AG9" s="1" t="s">
        <v>5</v>
      </c>
      <c r="AH9" s="1" t="s">
        <v>782</v>
      </c>
      <c r="AI9" s="1" t="s">
        <v>139</v>
      </c>
      <c r="AJ9" s="1" t="s">
        <v>113</v>
      </c>
      <c r="AK9" s="1" t="s">
        <v>14</v>
      </c>
      <c r="AL9" s="1" t="s">
        <v>114</v>
      </c>
      <c r="AO9" s="1" t="s">
        <v>114</v>
      </c>
      <c r="AR9" s="1" t="s">
        <v>5</v>
      </c>
      <c r="AS9" s="1" t="s">
        <v>5</v>
      </c>
      <c r="AX9" s="1">
        <v>0</v>
      </c>
      <c r="AY9" s="1">
        <v>0</v>
      </c>
      <c r="AZ9" s="1">
        <v>3</v>
      </c>
      <c r="BA9" s="1">
        <v>0</v>
      </c>
      <c r="BB9" s="1">
        <v>0</v>
      </c>
      <c r="BC9" s="1">
        <v>0</v>
      </c>
      <c r="BD9" s="1">
        <v>0</v>
      </c>
      <c r="BE9" s="1">
        <v>2</v>
      </c>
      <c r="BF9" s="1">
        <v>0</v>
      </c>
      <c r="BG9" s="1">
        <v>1</v>
      </c>
      <c r="BH9" s="1">
        <v>0</v>
      </c>
      <c r="BI9" s="1">
        <v>0</v>
      </c>
      <c r="BJ9" s="4">
        <v>2</v>
      </c>
      <c r="BK9" s="4">
        <v>0</v>
      </c>
      <c r="BL9" s="1">
        <v>0</v>
      </c>
      <c r="BM9" s="1">
        <v>4</v>
      </c>
      <c r="BN9" s="1">
        <v>0</v>
      </c>
      <c r="BO9" s="1">
        <v>4000</v>
      </c>
      <c r="BP9" s="1" t="s">
        <v>115</v>
      </c>
      <c r="BQ9" s="1">
        <v>-80.152609999769794</v>
      </c>
      <c r="BR9" s="1">
        <v>26.304440020539399</v>
      </c>
      <c r="BS9" s="1">
        <v>783443.87570000102</v>
      </c>
      <c r="BT9" s="1">
        <v>261517.83360000001</v>
      </c>
      <c r="BU9" s="5">
        <v>42202.919768518521</v>
      </c>
    </row>
    <row r="10" spans="1:73" x14ac:dyDescent="0.3">
      <c r="A10" s="1">
        <v>83499606</v>
      </c>
      <c r="B10" s="1">
        <v>101311002797</v>
      </c>
      <c r="C10" s="1" t="s">
        <v>777</v>
      </c>
      <c r="D10" s="1" t="s">
        <v>104</v>
      </c>
      <c r="E10" s="2">
        <v>41596</v>
      </c>
      <c r="F10" s="3">
        <v>0.8041666666666667</v>
      </c>
      <c r="G10" s="1" t="s">
        <v>778</v>
      </c>
      <c r="H10" s="1" t="s">
        <v>105</v>
      </c>
      <c r="I10" s="1" t="s">
        <v>780</v>
      </c>
      <c r="J10" s="1" t="s">
        <v>788</v>
      </c>
      <c r="K10" s="1">
        <v>50</v>
      </c>
      <c r="L10" s="1" t="s">
        <v>4</v>
      </c>
      <c r="M10" s="1" t="s">
        <v>106</v>
      </c>
      <c r="N10" s="1">
        <v>2</v>
      </c>
      <c r="O10" s="1">
        <v>0</v>
      </c>
      <c r="P10" s="1">
        <v>0</v>
      </c>
      <c r="Q10" s="1">
        <v>0</v>
      </c>
      <c r="R10" s="1" t="s">
        <v>5</v>
      </c>
      <c r="S10" s="1" t="s">
        <v>5</v>
      </c>
      <c r="T10" s="1" t="s">
        <v>5</v>
      </c>
      <c r="U10" s="4">
        <v>700</v>
      </c>
      <c r="V10" s="1" t="s">
        <v>7</v>
      </c>
      <c r="W10" s="1" t="s">
        <v>11</v>
      </c>
      <c r="Y10" s="1" t="s">
        <v>106</v>
      </c>
      <c r="Z10" s="1" t="s">
        <v>135</v>
      </c>
      <c r="AA10" s="1" t="s">
        <v>107</v>
      </c>
      <c r="AB10" s="1" t="s">
        <v>6</v>
      </c>
      <c r="AC10" s="1" t="s">
        <v>17</v>
      </c>
      <c r="AD10" s="1" t="s">
        <v>108</v>
      </c>
      <c r="AE10" s="1" t="s">
        <v>109</v>
      </c>
      <c r="AF10" s="1" t="s">
        <v>110</v>
      </c>
      <c r="AG10" s="1" t="s">
        <v>5</v>
      </c>
      <c r="AH10" s="1" t="s">
        <v>111</v>
      </c>
      <c r="AI10" s="1" t="s">
        <v>139</v>
      </c>
      <c r="AJ10" s="1" t="s">
        <v>789</v>
      </c>
      <c r="AK10" s="1" t="s">
        <v>14</v>
      </c>
      <c r="AL10" s="1" t="s">
        <v>114</v>
      </c>
      <c r="AO10" s="1" t="s">
        <v>114</v>
      </c>
      <c r="AR10" s="1" t="s">
        <v>5</v>
      </c>
      <c r="AS10" s="1" t="s">
        <v>5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4">
        <v>0</v>
      </c>
      <c r="BK10" s="4">
        <v>0</v>
      </c>
      <c r="BL10" s="1">
        <v>0</v>
      </c>
      <c r="BM10" s="1">
        <v>0</v>
      </c>
      <c r="BN10" s="1">
        <v>0</v>
      </c>
      <c r="BO10" s="1">
        <v>700</v>
      </c>
      <c r="BP10" s="1" t="s">
        <v>115</v>
      </c>
      <c r="BQ10" s="1">
        <v>-80.152525536816498</v>
      </c>
      <c r="BR10" s="1">
        <v>26.304373646513</v>
      </c>
      <c r="BS10" s="1">
        <v>783452.520646416</v>
      </c>
      <c r="BT10" s="1">
        <v>261510.73288483999</v>
      </c>
      <c r="BU10" s="5">
        <v>42417.0625</v>
      </c>
    </row>
    <row r="11" spans="1:73" x14ac:dyDescent="0.3">
      <c r="A11" s="1">
        <v>83499946</v>
      </c>
      <c r="B11" s="1">
        <v>101311003762</v>
      </c>
      <c r="C11" s="1" t="s">
        <v>777</v>
      </c>
      <c r="D11" s="1" t="s">
        <v>104</v>
      </c>
      <c r="E11" s="2">
        <v>41602</v>
      </c>
      <c r="F11" s="3">
        <v>0.76874999999999993</v>
      </c>
      <c r="G11" s="1" t="s">
        <v>778</v>
      </c>
      <c r="H11" s="1" t="s">
        <v>105</v>
      </c>
      <c r="I11" s="1" t="s">
        <v>790</v>
      </c>
      <c r="J11" s="1" t="s">
        <v>791</v>
      </c>
      <c r="K11" s="1">
        <v>0</v>
      </c>
      <c r="M11" s="1" t="s">
        <v>774</v>
      </c>
      <c r="N11" s="1">
        <v>4</v>
      </c>
      <c r="O11" s="1">
        <v>0</v>
      </c>
      <c r="P11" s="1">
        <v>0</v>
      </c>
      <c r="Q11" s="1">
        <v>0</v>
      </c>
      <c r="R11" s="1" t="s">
        <v>5</v>
      </c>
      <c r="S11" s="1" t="s">
        <v>5</v>
      </c>
      <c r="T11" s="1" t="s">
        <v>5</v>
      </c>
      <c r="U11" s="4">
        <v>7500</v>
      </c>
      <c r="V11" s="1" t="s">
        <v>8</v>
      </c>
      <c r="W11" s="1" t="s">
        <v>12</v>
      </c>
      <c r="Y11" s="1" t="s">
        <v>774</v>
      </c>
      <c r="Z11" s="1" t="s">
        <v>135</v>
      </c>
      <c r="AA11" s="1" t="s">
        <v>107</v>
      </c>
      <c r="AB11" s="1" t="s">
        <v>6</v>
      </c>
      <c r="AC11" s="1" t="s">
        <v>18</v>
      </c>
      <c r="AD11" s="1" t="s">
        <v>108</v>
      </c>
      <c r="AE11" s="1" t="s">
        <v>109</v>
      </c>
      <c r="AF11" s="1" t="s">
        <v>110</v>
      </c>
      <c r="AG11" s="1" t="s">
        <v>5</v>
      </c>
      <c r="AH11" s="1" t="s">
        <v>782</v>
      </c>
      <c r="AI11" s="1" t="s">
        <v>139</v>
      </c>
      <c r="AJ11" s="1" t="s">
        <v>789</v>
      </c>
      <c r="AK11" s="1" t="s">
        <v>15</v>
      </c>
      <c r="AL11" s="1" t="s">
        <v>114</v>
      </c>
      <c r="AO11" s="1" t="s">
        <v>19</v>
      </c>
      <c r="AR11" s="1" t="s">
        <v>5</v>
      </c>
      <c r="AS11" s="1" t="s">
        <v>5</v>
      </c>
      <c r="AX11" s="1">
        <v>0</v>
      </c>
      <c r="AY11" s="1">
        <v>0</v>
      </c>
      <c r="AZ11" s="1">
        <v>3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4">
        <v>0</v>
      </c>
      <c r="BK11" s="4">
        <v>0</v>
      </c>
      <c r="BL11" s="1">
        <v>0</v>
      </c>
      <c r="BM11" s="1">
        <v>0</v>
      </c>
      <c r="BN11" s="1">
        <v>0</v>
      </c>
      <c r="BO11" s="1">
        <v>7500</v>
      </c>
      <c r="BP11" s="1" t="s">
        <v>115</v>
      </c>
      <c r="BQ11" s="1">
        <v>-80.152523983352793</v>
      </c>
      <c r="BR11" s="1">
        <v>26.304228572201598</v>
      </c>
      <c r="BS11" s="1">
        <v>783453.17772865295</v>
      </c>
      <c r="BT11" s="1">
        <v>261494.64356694699</v>
      </c>
      <c r="BU11" s="5">
        <v>42417.063090277778</v>
      </c>
    </row>
    <row r="12" spans="1:73" x14ac:dyDescent="0.3">
      <c r="A12" s="1">
        <v>83500106</v>
      </c>
      <c r="B12" s="1">
        <v>101311004142</v>
      </c>
      <c r="C12" s="1" t="s">
        <v>777</v>
      </c>
      <c r="D12" s="1" t="s">
        <v>104</v>
      </c>
      <c r="E12" s="2">
        <v>41605</v>
      </c>
      <c r="F12" s="3">
        <v>0.46666666666666662</v>
      </c>
      <c r="G12" s="1" t="s">
        <v>778</v>
      </c>
      <c r="H12" s="1" t="s">
        <v>105</v>
      </c>
      <c r="I12" s="1" t="s">
        <v>779</v>
      </c>
      <c r="J12" s="1" t="s">
        <v>780</v>
      </c>
      <c r="K12" s="1">
        <v>5</v>
      </c>
      <c r="L12" s="1" t="s">
        <v>1</v>
      </c>
      <c r="M12" s="1" t="s">
        <v>16</v>
      </c>
      <c r="N12" s="1">
        <v>3</v>
      </c>
      <c r="O12" s="1">
        <v>0</v>
      </c>
      <c r="P12" s="1">
        <v>0</v>
      </c>
      <c r="Q12" s="1">
        <v>1</v>
      </c>
      <c r="R12" s="1" t="s">
        <v>5</v>
      </c>
      <c r="S12" s="1" t="s">
        <v>5</v>
      </c>
      <c r="T12" s="1" t="s">
        <v>5</v>
      </c>
      <c r="U12" s="4">
        <v>1500</v>
      </c>
      <c r="V12" s="1" t="s">
        <v>9</v>
      </c>
      <c r="W12" s="1" t="s">
        <v>10</v>
      </c>
      <c r="Y12" s="1" t="s">
        <v>786</v>
      </c>
      <c r="Z12" s="1" t="s">
        <v>775</v>
      </c>
      <c r="AA12" s="1" t="s">
        <v>124</v>
      </c>
      <c r="AB12" s="1" t="s">
        <v>6</v>
      </c>
      <c r="AC12" s="1" t="s">
        <v>16</v>
      </c>
      <c r="AD12" s="1" t="s">
        <v>108</v>
      </c>
      <c r="AE12" s="1" t="s">
        <v>109</v>
      </c>
      <c r="AF12" s="1" t="s">
        <v>781</v>
      </c>
      <c r="AG12" s="1" t="s">
        <v>5</v>
      </c>
      <c r="AH12" s="1" t="s">
        <v>782</v>
      </c>
      <c r="AI12" s="1" t="s">
        <v>139</v>
      </c>
      <c r="AJ12" s="1" t="s">
        <v>789</v>
      </c>
      <c r="AK12" s="1" t="s">
        <v>14</v>
      </c>
      <c r="AL12" s="1" t="s">
        <v>114</v>
      </c>
      <c r="AO12" s="1" t="s">
        <v>114</v>
      </c>
      <c r="AR12" s="1" t="s">
        <v>5</v>
      </c>
      <c r="AS12" s="1" t="s">
        <v>5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1</v>
      </c>
      <c r="BF12" s="1">
        <v>0</v>
      </c>
      <c r="BG12" s="1">
        <v>0</v>
      </c>
      <c r="BH12" s="1">
        <v>0</v>
      </c>
      <c r="BI12" s="1">
        <v>0</v>
      </c>
      <c r="BJ12" s="4">
        <v>0</v>
      </c>
      <c r="BK12" s="4">
        <v>0</v>
      </c>
      <c r="BL12" s="1">
        <v>0</v>
      </c>
      <c r="BM12" s="1">
        <v>4</v>
      </c>
      <c r="BN12" s="1">
        <v>0</v>
      </c>
      <c r="BO12" s="1">
        <v>1500</v>
      </c>
      <c r="BP12" s="1" t="s">
        <v>115</v>
      </c>
      <c r="BQ12" s="1">
        <v>-80.152525030152304</v>
      </c>
      <c r="BR12" s="1">
        <v>26.304343175580101</v>
      </c>
      <c r="BS12" s="1">
        <v>783452.676629227</v>
      </c>
      <c r="BT12" s="1">
        <v>261507.35409803301</v>
      </c>
      <c r="BU12" s="5">
        <v>42417.065254629626</v>
      </c>
    </row>
    <row r="13" spans="1:73" x14ac:dyDescent="0.3">
      <c r="A13" s="1">
        <v>83890189</v>
      </c>
      <c r="B13" s="1">
        <v>101312001306</v>
      </c>
      <c r="C13" s="1" t="s">
        <v>777</v>
      </c>
      <c r="D13" s="1" t="s">
        <v>104</v>
      </c>
      <c r="E13" s="2">
        <v>41616</v>
      </c>
      <c r="F13" s="3">
        <v>0.86458333333333337</v>
      </c>
      <c r="G13" s="1" t="s">
        <v>778</v>
      </c>
      <c r="H13" s="1" t="s">
        <v>105</v>
      </c>
      <c r="I13" s="1" t="s">
        <v>780</v>
      </c>
      <c r="J13" s="1" t="s">
        <v>779</v>
      </c>
      <c r="K13" s="1">
        <v>0</v>
      </c>
      <c r="L13" s="1" t="s">
        <v>2</v>
      </c>
      <c r="M13" s="1" t="s">
        <v>126</v>
      </c>
      <c r="N13" s="1">
        <v>3</v>
      </c>
      <c r="O13" s="1">
        <v>0</v>
      </c>
      <c r="P13" s="1">
        <v>0</v>
      </c>
      <c r="Q13" s="1">
        <v>2</v>
      </c>
      <c r="R13" s="1" t="s">
        <v>5</v>
      </c>
      <c r="S13" s="1" t="s">
        <v>5</v>
      </c>
      <c r="T13" s="1" t="s">
        <v>5</v>
      </c>
      <c r="U13" s="4">
        <v>3000</v>
      </c>
      <c r="V13" s="1" t="s">
        <v>7</v>
      </c>
      <c r="W13" s="1" t="s">
        <v>12</v>
      </c>
      <c r="Y13" s="1" t="s">
        <v>127</v>
      </c>
      <c r="Z13" s="1" t="s">
        <v>155</v>
      </c>
      <c r="AA13" s="1" t="s">
        <v>124</v>
      </c>
      <c r="AB13" s="1" t="s">
        <v>6</v>
      </c>
      <c r="AC13" s="1" t="s">
        <v>148</v>
      </c>
      <c r="AD13" s="1" t="s">
        <v>108</v>
      </c>
      <c r="AE13" s="1" t="s">
        <v>109</v>
      </c>
      <c r="AF13" s="1" t="s">
        <v>110</v>
      </c>
      <c r="AG13" s="1" t="s">
        <v>6</v>
      </c>
      <c r="AH13" s="1" t="s">
        <v>782</v>
      </c>
      <c r="AI13" s="1" t="s">
        <v>139</v>
      </c>
      <c r="AJ13" s="1" t="s">
        <v>113</v>
      </c>
      <c r="AK13" s="1" t="s">
        <v>14</v>
      </c>
      <c r="AL13" s="1" t="s">
        <v>114</v>
      </c>
      <c r="AM13" s="1" t="s">
        <v>114</v>
      </c>
      <c r="AO13" s="1" t="s">
        <v>114</v>
      </c>
      <c r="AR13" s="1" t="s">
        <v>5</v>
      </c>
      <c r="AS13" s="1" t="s">
        <v>5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1</v>
      </c>
      <c r="BF13" s="1">
        <v>1</v>
      </c>
      <c r="BG13" s="1">
        <v>0</v>
      </c>
      <c r="BH13" s="1">
        <v>0</v>
      </c>
      <c r="BI13" s="1">
        <v>0</v>
      </c>
      <c r="BJ13" s="4">
        <v>1</v>
      </c>
      <c r="BK13" s="4">
        <v>0</v>
      </c>
      <c r="BL13" s="1">
        <v>0</v>
      </c>
      <c r="BM13" s="1">
        <v>0</v>
      </c>
      <c r="BN13" s="1">
        <v>0</v>
      </c>
      <c r="BO13" s="1">
        <v>3000</v>
      </c>
      <c r="BP13" s="1" t="s">
        <v>115</v>
      </c>
      <c r="BQ13" s="1">
        <v>-80.152523983352793</v>
      </c>
      <c r="BR13" s="1">
        <v>26.304228572201598</v>
      </c>
      <c r="BS13" s="1">
        <v>783453.17772865295</v>
      </c>
      <c r="BT13" s="1">
        <v>261494.64356694699</v>
      </c>
      <c r="BU13" s="5">
        <v>42417.088842592595</v>
      </c>
    </row>
    <row r="14" spans="1:73" x14ac:dyDescent="0.3">
      <c r="A14" s="1">
        <v>84178081</v>
      </c>
      <c r="B14" s="1">
        <v>101401004782</v>
      </c>
      <c r="C14" s="1" t="s">
        <v>777</v>
      </c>
      <c r="D14" s="1" t="s">
        <v>104</v>
      </c>
      <c r="E14" s="2">
        <v>41669</v>
      </c>
      <c r="F14" s="3">
        <v>0.99305555555555547</v>
      </c>
      <c r="G14" s="1" t="s">
        <v>778</v>
      </c>
      <c r="H14" s="1" t="s">
        <v>105</v>
      </c>
      <c r="I14" s="1" t="s">
        <v>779</v>
      </c>
      <c r="J14" s="1" t="s">
        <v>790</v>
      </c>
      <c r="K14" s="1">
        <v>0</v>
      </c>
      <c r="L14" s="1" t="s">
        <v>1</v>
      </c>
      <c r="M14" s="1" t="s">
        <v>16</v>
      </c>
      <c r="N14" s="1">
        <v>2</v>
      </c>
      <c r="O14" s="1">
        <v>0</v>
      </c>
      <c r="P14" s="1">
        <v>0</v>
      </c>
      <c r="Q14" s="1">
        <v>0</v>
      </c>
      <c r="R14" s="1" t="s">
        <v>5</v>
      </c>
      <c r="S14" s="1" t="s">
        <v>5</v>
      </c>
      <c r="T14" s="1" t="s">
        <v>5</v>
      </c>
      <c r="U14" s="4">
        <v>3000</v>
      </c>
      <c r="V14" s="1" t="s">
        <v>8</v>
      </c>
      <c r="W14" s="1" t="s">
        <v>12</v>
      </c>
      <c r="Y14" s="1" t="s">
        <v>786</v>
      </c>
      <c r="Z14" s="1" t="s">
        <v>800</v>
      </c>
      <c r="AA14" s="1" t="s">
        <v>107</v>
      </c>
      <c r="AB14" s="1" t="s">
        <v>6</v>
      </c>
      <c r="AC14" s="1" t="s">
        <v>18</v>
      </c>
      <c r="AD14" s="1" t="s">
        <v>108</v>
      </c>
      <c r="AE14" s="1" t="s">
        <v>109</v>
      </c>
      <c r="AF14" s="1" t="s">
        <v>110</v>
      </c>
      <c r="AG14" s="1" t="s">
        <v>5</v>
      </c>
      <c r="AH14" s="1" t="s">
        <v>782</v>
      </c>
      <c r="AI14" s="1" t="s">
        <v>139</v>
      </c>
      <c r="AJ14" s="1" t="s">
        <v>789</v>
      </c>
      <c r="AK14" s="1" t="s">
        <v>15</v>
      </c>
      <c r="AL14" s="1" t="s">
        <v>120</v>
      </c>
      <c r="AO14" s="1" t="s">
        <v>121</v>
      </c>
      <c r="AR14" s="1" t="s">
        <v>5</v>
      </c>
      <c r="AS14" s="1" t="s">
        <v>5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4">
        <v>0</v>
      </c>
      <c r="BK14" s="4">
        <v>0</v>
      </c>
      <c r="BL14" s="1">
        <v>0</v>
      </c>
      <c r="BM14" s="1">
        <v>1</v>
      </c>
      <c r="BN14" s="1">
        <v>0</v>
      </c>
      <c r="BO14" s="1">
        <v>3000</v>
      </c>
      <c r="BP14" s="1" t="s">
        <v>115</v>
      </c>
      <c r="BQ14" s="1">
        <v>-80.152509259518695</v>
      </c>
      <c r="BR14" s="1">
        <v>26.304262569612401</v>
      </c>
      <c r="BS14" s="1">
        <v>783454.52696831897</v>
      </c>
      <c r="BT14" s="1">
        <v>261498.46093152399</v>
      </c>
      <c r="BU14" s="5">
        <v>42467.773842592593</v>
      </c>
    </row>
    <row r="15" spans="1:73" x14ac:dyDescent="0.3">
      <c r="A15" s="1">
        <v>84273893</v>
      </c>
      <c r="B15" s="1">
        <v>101403001261</v>
      </c>
      <c r="C15" s="1" t="s">
        <v>777</v>
      </c>
      <c r="D15" s="1" t="s">
        <v>104</v>
      </c>
      <c r="E15" s="2">
        <v>41706</v>
      </c>
      <c r="F15" s="3">
        <v>0.83888888888888891</v>
      </c>
      <c r="G15" s="1" t="s">
        <v>778</v>
      </c>
      <c r="H15" s="1" t="s">
        <v>105</v>
      </c>
      <c r="I15" s="1" t="s">
        <v>801</v>
      </c>
      <c r="J15" s="1" t="s">
        <v>779</v>
      </c>
      <c r="K15" s="1">
        <v>50</v>
      </c>
      <c r="L15" s="1" t="s">
        <v>4</v>
      </c>
      <c r="M15" s="1" t="s">
        <v>106</v>
      </c>
      <c r="N15" s="1">
        <v>3</v>
      </c>
      <c r="O15" s="1">
        <v>0</v>
      </c>
      <c r="P15" s="1">
        <v>0</v>
      </c>
      <c r="Q15" s="1">
        <v>0</v>
      </c>
      <c r="R15" s="1" t="s">
        <v>5</v>
      </c>
      <c r="S15" s="1" t="s">
        <v>5</v>
      </c>
      <c r="T15" s="1" t="s">
        <v>5</v>
      </c>
      <c r="U15" s="4">
        <v>8000</v>
      </c>
      <c r="V15" s="1" t="s">
        <v>7</v>
      </c>
      <c r="W15" s="1" t="s">
        <v>12</v>
      </c>
      <c r="Y15" s="1" t="s">
        <v>106</v>
      </c>
      <c r="Z15" s="1" t="s">
        <v>135</v>
      </c>
      <c r="AA15" s="1" t="s">
        <v>107</v>
      </c>
      <c r="AB15" s="1" t="s">
        <v>6</v>
      </c>
      <c r="AC15" s="1" t="s">
        <v>16</v>
      </c>
      <c r="AD15" s="1" t="s">
        <v>108</v>
      </c>
      <c r="AE15" s="1" t="s">
        <v>109</v>
      </c>
      <c r="AF15" s="1" t="s">
        <v>110</v>
      </c>
      <c r="AG15" s="1" t="s">
        <v>5</v>
      </c>
      <c r="AH15" s="1" t="s">
        <v>782</v>
      </c>
      <c r="AI15" s="1" t="s">
        <v>139</v>
      </c>
      <c r="AJ15" s="1" t="s">
        <v>789</v>
      </c>
      <c r="AK15" s="1" t="s">
        <v>14</v>
      </c>
      <c r="AL15" s="1" t="s">
        <v>114</v>
      </c>
      <c r="AO15" s="1" t="s">
        <v>114</v>
      </c>
      <c r="AR15" s="1" t="s">
        <v>5</v>
      </c>
      <c r="AS15" s="1" t="s">
        <v>5</v>
      </c>
      <c r="AX15" s="1">
        <v>0</v>
      </c>
      <c r="AY15" s="1">
        <v>0</v>
      </c>
      <c r="AZ15" s="1">
        <v>1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4">
        <v>0</v>
      </c>
      <c r="BK15" s="4">
        <v>0</v>
      </c>
      <c r="BL15" s="1">
        <v>0</v>
      </c>
      <c r="BM15" s="1">
        <v>0</v>
      </c>
      <c r="BN15" s="1">
        <v>0</v>
      </c>
      <c r="BO15" s="1">
        <v>8000</v>
      </c>
      <c r="BP15" s="1" t="s">
        <v>115</v>
      </c>
      <c r="BQ15" s="1">
        <v>-80.152434694958202</v>
      </c>
      <c r="BR15" s="1">
        <v>26.304371752161099</v>
      </c>
      <c r="BS15" s="1">
        <v>783461.57787913806</v>
      </c>
      <c r="BT15" s="1">
        <v>261510.80521129901</v>
      </c>
      <c r="BU15" s="5">
        <v>42467.766782407409</v>
      </c>
    </row>
    <row r="16" spans="1:73" x14ac:dyDescent="0.3">
      <c r="A16" s="1">
        <v>84274197</v>
      </c>
      <c r="B16" s="1">
        <v>101403002026</v>
      </c>
      <c r="C16" s="1" t="s">
        <v>777</v>
      </c>
      <c r="D16" s="1" t="s">
        <v>104</v>
      </c>
      <c r="E16" s="2">
        <v>41711</v>
      </c>
      <c r="F16" s="3">
        <v>0.49305555555555558</v>
      </c>
      <c r="G16" s="1" t="s">
        <v>778</v>
      </c>
      <c r="H16" s="1" t="s">
        <v>105</v>
      </c>
      <c r="I16" s="1" t="s">
        <v>779</v>
      </c>
      <c r="J16" s="1" t="s">
        <v>780</v>
      </c>
      <c r="K16" s="1">
        <v>30</v>
      </c>
      <c r="L16" s="1" t="s">
        <v>2</v>
      </c>
      <c r="M16" s="1" t="s">
        <v>18</v>
      </c>
      <c r="N16" s="1">
        <v>2</v>
      </c>
      <c r="O16" s="1">
        <v>0</v>
      </c>
      <c r="P16" s="1">
        <v>0</v>
      </c>
      <c r="Q16" s="1">
        <v>0</v>
      </c>
      <c r="R16" s="1" t="s">
        <v>5</v>
      </c>
      <c r="S16" s="1" t="s">
        <v>5</v>
      </c>
      <c r="T16" s="1" t="s">
        <v>5</v>
      </c>
      <c r="U16" s="4">
        <v>9050</v>
      </c>
      <c r="V16" s="1" t="s">
        <v>7</v>
      </c>
      <c r="W16" s="1" t="s">
        <v>10</v>
      </c>
      <c r="Y16" s="1" t="s">
        <v>802</v>
      </c>
      <c r="Z16" s="1" t="s">
        <v>300</v>
      </c>
      <c r="AA16" s="1" t="s">
        <v>107</v>
      </c>
      <c r="AB16" s="1" t="s">
        <v>6</v>
      </c>
      <c r="AC16" s="1" t="s">
        <v>18</v>
      </c>
      <c r="AD16" s="1" t="s">
        <v>108</v>
      </c>
      <c r="AE16" s="1" t="s">
        <v>109</v>
      </c>
      <c r="AF16" s="1" t="s">
        <v>781</v>
      </c>
      <c r="AG16" s="1" t="s">
        <v>5</v>
      </c>
      <c r="AH16" s="1" t="s">
        <v>111</v>
      </c>
      <c r="AI16" s="1" t="s">
        <v>139</v>
      </c>
      <c r="AJ16" s="1" t="s">
        <v>153</v>
      </c>
      <c r="AK16" s="1" t="s">
        <v>14</v>
      </c>
      <c r="AL16" s="1" t="s">
        <v>114</v>
      </c>
      <c r="AO16" s="1" t="s">
        <v>114</v>
      </c>
      <c r="AR16" s="1" t="s">
        <v>5</v>
      </c>
      <c r="AS16" s="1" t="s">
        <v>5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4">
        <v>0</v>
      </c>
      <c r="BK16" s="4">
        <v>0</v>
      </c>
      <c r="BL16" s="1">
        <v>0</v>
      </c>
      <c r="BM16" s="1">
        <v>1</v>
      </c>
      <c r="BN16" s="1">
        <v>0</v>
      </c>
      <c r="BO16" s="1">
        <v>9050</v>
      </c>
      <c r="BP16" s="1" t="s">
        <v>115</v>
      </c>
      <c r="BQ16" s="1">
        <v>-80.152600000325407</v>
      </c>
      <c r="BR16" s="1">
        <v>26.304250021347901</v>
      </c>
      <c r="BS16" s="1">
        <v>783445.529800002</v>
      </c>
      <c r="BT16" s="1">
        <v>261496.7867</v>
      </c>
      <c r="BU16" s="5">
        <v>42202.934444444443</v>
      </c>
    </row>
    <row r="17" spans="1:73" x14ac:dyDescent="0.3">
      <c r="A17" s="1">
        <v>84274333</v>
      </c>
      <c r="B17" s="1">
        <v>101403002458</v>
      </c>
      <c r="C17" s="1" t="s">
        <v>777</v>
      </c>
      <c r="D17" s="1" t="s">
        <v>104</v>
      </c>
      <c r="E17" s="2">
        <v>41713</v>
      </c>
      <c r="F17" s="3">
        <v>0.9916666666666667</v>
      </c>
      <c r="G17" s="1" t="s">
        <v>778</v>
      </c>
      <c r="H17" s="1" t="s">
        <v>105</v>
      </c>
      <c r="I17" s="1" t="s">
        <v>779</v>
      </c>
      <c r="J17" s="1" t="s">
        <v>780</v>
      </c>
      <c r="K17" s="1">
        <v>0</v>
      </c>
      <c r="M17" s="1" t="s">
        <v>18</v>
      </c>
      <c r="N17" s="1">
        <v>2</v>
      </c>
      <c r="O17" s="1">
        <v>0</v>
      </c>
      <c r="P17" s="1">
        <v>0</v>
      </c>
      <c r="Q17" s="1">
        <v>0</v>
      </c>
      <c r="R17" s="1" t="s">
        <v>5</v>
      </c>
      <c r="S17" s="1" t="s">
        <v>5</v>
      </c>
      <c r="T17" s="1" t="s">
        <v>5</v>
      </c>
      <c r="U17" s="4">
        <v>500</v>
      </c>
      <c r="V17" s="1" t="s">
        <v>7</v>
      </c>
      <c r="W17" s="1" t="s">
        <v>12</v>
      </c>
      <c r="Y17" s="1" t="s">
        <v>18</v>
      </c>
      <c r="AA17" s="1" t="s">
        <v>107</v>
      </c>
      <c r="AB17" s="1" t="s">
        <v>6</v>
      </c>
      <c r="AC17" s="1" t="s">
        <v>18</v>
      </c>
      <c r="AD17" s="1" t="s">
        <v>108</v>
      </c>
      <c r="AE17" s="1" t="s">
        <v>109</v>
      </c>
      <c r="AF17" s="1" t="s">
        <v>110</v>
      </c>
      <c r="AG17" s="1" t="s">
        <v>5</v>
      </c>
      <c r="AH17" s="1" t="s">
        <v>782</v>
      </c>
      <c r="AI17" s="1" t="s">
        <v>139</v>
      </c>
      <c r="AJ17" s="1" t="s">
        <v>113</v>
      </c>
      <c r="AK17" s="1" t="s">
        <v>14</v>
      </c>
      <c r="AL17" s="1" t="s">
        <v>19</v>
      </c>
      <c r="AO17" s="1" t="s">
        <v>114</v>
      </c>
      <c r="AR17" s="1" t="s">
        <v>5</v>
      </c>
      <c r="AS17" s="1" t="s">
        <v>5</v>
      </c>
      <c r="AX17" s="1">
        <v>0</v>
      </c>
      <c r="AY17" s="1">
        <v>0</v>
      </c>
      <c r="AZ17" s="1">
        <v>1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4">
        <v>0</v>
      </c>
      <c r="BK17" s="4">
        <v>0</v>
      </c>
      <c r="BL17" s="1">
        <v>0</v>
      </c>
      <c r="BM17" s="1">
        <v>0</v>
      </c>
      <c r="BN17" s="1">
        <v>0</v>
      </c>
      <c r="BO17" s="1">
        <v>500</v>
      </c>
      <c r="BP17" s="1" t="s">
        <v>115</v>
      </c>
      <c r="BQ17" s="1">
        <v>-80.152600000325407</v>
      </c>
      <c r="BR17" s="1">
        <v>26.304250021347901</v>
      </c>
      <c r="BS17" s="1">
        <v>783445.529800002</v>
      </c>
      <c r="BT17" s="1">
        <v>261496.7867</v>
      </c>
      <c r="BU17" s="5">
        <v>42202.934467592589</v>
      </c>
    </row>
    <row r="18" spans="1:73" x14ac:dyDescent="0.3">
      <c r="A18" s="1">
        <v>84392978</v>
      </c>
      <c r="B18" s="1">
        <v>101404002075</v>
      </c>
      <c r="C18" s="1" t="s">
        <v>777</v>
      </c>
      <c r="D18" s="1" t="s">
        <v>104</v>
      </c>
      <c r="E18" s="2">
        <v>41743</v>
      </c>
      <c r="F18" s="3">
        <v>0.3979166666666667</v>
      </c>
      <c r="G18" s="1" t="s">
        <v>778</v>
      </c>
      <c r="H18" s="1" t="s">
        <v>105</v>
      </c>
      <c r="I18" s="1" t="s">
        <v>779</v>
      </c>
      <c r="J18" s="1" t="s">
        <v>790</v>
      </c>
      <c r="K18" s="1">
        <v>50</v>
      </c>
      <c r="L18" s="1" t="s">
        <v>1</v>
      </c>
      <c r="M18" s="1" t="s">
        <v>106</v>
      </c>
      <c r="N18" s="1">
        <v>2</v>
      </c>
      <c r="O18" s="1">
        <v>0</v>
      </c>
      <c r="P18" s="1">
        <v>0</v>
      </c>
      <c r="Q18" s="1">
        <v>0</v>
      </c>
      <c r="R18" s="1" t="s">
        <v>5</v>
      </c>
      <c r="S18" s="1" t="s">
        <v>5</v>
      </c>
      <c r="T18" s="1" t="s">
        <v>5</v>
      </c>
      <c r="U18" s="4">
        <v>1200</v>
      </c>
      <c r="V18" s="1" t="s">
        <v>7</v>
      </c>
      <c r="W18" s="1" t="s">
        <v>10</v>
      </c>
      <c r="Y18" s="1" t="s">
        <v>106</v>
      </c>
      <c r="AA18" s="1" t="s">
        <v>107</v>
      </c>
      <c r="AB18" s="1" t="s">
        <v>6</v>
      </c>
      <c r="AC18" s="1" t="s">
        <v>17</v>
      </c>
      <c r="AD18" s="1" t="s">
        <v>108</v>
      </c>
      <c r="AE18" s="1" t="s">
        <v>109</v>
      </c>
      <c r="AF18" s="1" t="s">
        <v>110</v>
      </c>
      <c r="AG18" s="1" t="s">
        <v>5</v>
      </c>
      <c r="AH18" s="1" t="s">
        <v>111</v>
      </c>
      <c r="AI18" s="1" t="s">
        <v>139</v>
      </c>
      <c r="AJ18" s="1" t="s">
        <v>113</v>
      </c>
      <c r="AK18" s="1" t="s">
        <v>14</v>
      </c>
      <c r="AL18" s="1" t="s">
        <v>114</v>
      </c>
      <c r="AO18" s="1" t="s">
        <v>114</v>
      </c>
      <c r="AR18" s="1" t="s">
        <v>5</v>
      </c>
      <c r="AS18" s="1" t="s">
        <v>5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4">
        <v>0</v>
      </c>
      <c r="BK18" s="4">
        <v>0</v>
      </c>
      <c r="BL18" s="1">
        <v>0</v>
      </c>
      <c r="BM18" s="1">
        <v>0</v>
      </c>
      <c r="BN18" s="1">
        <v>0</v>
      </c>
      <c r="BO18" s="1">
        <v>1200</v>
      </c>
      <c r="BP18" s="1" t="s">
        <v>115</v>
      </c>
      <c r="BQ18" s="1">
        <v>-80.152509259518695</v>
      </c>
      <c r="BR18" s="1">
        <v>26.304262569612401</v>
      </c>
      <c r="BS18" s="1">
        <v>783454.52696831897</v>
      </c>
      <c r="BT18" s="1">
        <v>261498.46093152399</v>
      </c>
      <c r="BU18" s="5">
        <v>42467.784062500003</v>
      </c>
    </row>
    <row r="19" spans="1:73" x14ac:dyDescent="0.3">
      <c r="A19" s="1">
        <v>84397494</v>
      </c>
      <c r="B19" s="1">
        <v>101407000211</v>
      </c>
      <c r="C19" s="1" t="s">
        <v>777</v>
      </c>
      <c r="D19" s="1" t="s">
        <v>104</v>
      </c>
      <c r="E19" s="2">
        <v>41822</v>
      </c>
      <c r="F19" s="3">
        <v>0.55069444444444449</v>
      </c>
      <c r="G19" s="1" t="s">
        <v>778</v>
      </c>
      <c r="H19" s="1" t="s">
        <v>105</v>
      </c>
      <c r="I19" s="1" t="s">
        <v>779</v>
      </c>
      <c r="J19" s="1" t="s">
        <v>790</v>
      </c>
      <c r="K19" s="1">
        <v>0</v>
      </c>
      <c r="M19" s="1" t="s">
        <v>19</v>
      </c>
      <c r="N19" s="1">
        <v>2</v>
      </c>
      <c r="O19" s="1">
        <v>0</v>
      </c>
      <c r="P19" s="1">
        <v>0</v>
      </c>
      <c r="Q19" s="1">
        <v>0</v>
      </c>
      <c r="R19" s="1" t="s">
        <v>5</v>
      </c>
      <c r="S19" s="1" t="s">
        <v>5</v>
      </c>
      <c r="T19" s="1" t="s">
        <v>5</v>
      </c>
      <c r="U19" s="4">
        <v>3000</v>
      </c>
      <c r="V19" s="1" t="s">
        <v>8</v>
      </c>
      <c r="W19" s="1" t="s">
        <v>10</v>
      </c>
      <c r="Y19" s="1" t="s">
        <v>19</v>
      </c>
      <c r="AA19" s="1" t="s">
        <v>107</v>
      </c>
      <c r="AB19" s="1" t="s">
        <v>6</v>
      </c>
      <c r="AC19" s="1" t="s">
        <v>16</v>
      </c>
      <c r="AD19" s="1" t="s">
        <v>108</v>
      </c>
      <c r="AE19" s="1" t="s">
        <v>109</v>
      </c>
      <c r="AF19" s="1" t="s">
        <v>110</v>
      </c>
      <c r="AG19" s="1" t="s">
        <v>5</v>
      </c>
      <c r="AH19" s="1" t="s">
        <v>782</v>
      </c>
      <c r="AI19" s="1" t="s">
        <v>139</v>
      </c>
      <c r="AJ19" s="1" t="s">
        <v>153</v>
      </c>
      <c r="AK19" s="1" t="s">
        <v>15</v>
      </c>
      <c r="AL19" s="1" t="s">
        <v>114</v>
      </c>
      <c r="AO19" s="1" t="s">
        <v>114</v>
      </c>
      <c r="AR19" s="1" t="s">
        <v>5</v>
      </c>
      <c r="AS19" s="1" t="s">
        <v>5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4">
        <v>0</v>
      </c>
      <c r="BK19" s="4">
        <v>0</v>
      </c>
      <c r="BL19" s="1">
        <v>0</v>
      </c>
      <c r="BM19" s="1">
        <v>1</v>
      </c>
      <c r="BN19" s="1">
        <v>0</v>
      </c>
      <c r="BO19" s="1">
        <v>3000</v>
      </c>
      <c r="BP19" s="1" t="s">
        <v>115</v>
      </c>
      <c r="BQ19" s="1">
        <v>-80.152509259518695</v>
      </c>
      <c r="BR19" s="1">
        <v>26.304262569612401</v>
      </c>
      <c r="BS19" s="1">
        <v>783454.52696831897</v>
      </c>
      <c r="BT19" s="1">
        <v>261498.46093152399</v>
      </c>
      <c r="BU19" s="5">
        <v>42467.783819444441</v>
      </c>
    </row>
    <row r="20" spans="1:73" x14ac:dyDescent="0.3">
      <c r="A20" s="1">
        <v>84397914</v>
      </c>
      <c r="B20" s="1">
        <v>101407001518</v>
      </c>
      <c r="C20" s="1" t="s">
        <v>777</v>
      </c>
      <c r="D20" s="1" t="s">
        <v>104</v>
      </c>
      <c r="E20" s="2">
        <v>41830</v>
      </c>
      <c r="F20" s="3">
        <v>0.47847222222222219</v>
      </c>
      <c r="G20" s="1" t="s">
        <v>778</v>
      </c>
      <c r="H20" s="1" t="s">
        <v>105</v>
      </c>
      <c r="I20" s="1" t="s">
        <v>791</v>
      </c>
      <c r="J20" s="1" t="s">
        <v>801</v>
      </c>
      <c r="K20" s="1">
        <v>30</v>
      </c>
      <c r="L20" s="1" t="s">
        <v>2</v>
      </c>
      <c r="M20" s="1" t="s">
        <v>106</v>
      </c>
      <c r="N20" s="1">
        <v>2</v>
      </c>
      <c r="O20" s="1">
        <v>0</v>
      </c>
      <c r="P20" s="1">
        <v>0</v>
      </c>
      <c r="Q20" s="1">
        <v>0</v>
      </c>
      <c r="R20" s="1" t="s">
        <v>5</v>
      </c>
      <c r="S20" s="1" t="s">
        <v>5</v>
      </c>
      <c r="T20" s="1" t="s">
        <v>5</v>
      </c>
      <c r="U20" s="4">
        <v>1000</v>
      </c>
      <c r="V20" s="1" t="s">
        <v>7</v>
      </c>
      <c r="W20" s="1" t="s">
        <v>10</v>
      </c>
      <c r="Y20" s="1" t="s">
        <v>106</v>
      </c>
      <c r="Z20" s="1" t="s">
        <v>300</v>
      </c>
      <c r="AA20" s="1" t="s">
        <v>107</v>
      </c>
      <c r="AB20" s="1" t="s">
        <v>6</v>
      </c>
      <c r="AC20" s="1" t="s">
        <v>17</v>
      </c>
      <c r="AD20" s="1" t="s">
        <v>108</v>
      </c>
      <c r="AE20" s="1" t="s">
        <v>109</v>
      </c>
      <c r="AF20" s="1" t="s">
        <v>110</v>
      </c>
      <c r="AG20" s="1" t="s">
        <v>5</v>
      </c>
      <c r="AH20" s="1" t="s">
        <v>111</v>
      </c>
      <c r="AI20" s="1" t="s">
        <v>139</v>
      </c>
      <c r="AJ20" s="1" t="s">
        <v>113</v>
      </c>
      <c r="AK20" s="1" t="s">
        <v>14</v>
      </c>
      <c r="AL20" s="1" t="s">
        <v>114</v>
      </c>
      <c r="AO20" s="1" t="s">
        <v>114</v>
      </c>
      <c r="AR20" s="1" t="s">
        <v>5</v>
      </c>
      <c r="AS20" s="1" t="s">
        <v>5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4">
        <v>0</v>
      </c>
      <c r="BK20" s="4">
        <v>0</v>
      </c>
      <c r="BL20" s="1">
        <v>0</v>
      </c>
      <c r="BM20" s="1">
        <v>0</v>
      </c>
      <c r="BN20" s="1">
        <v>0</v>
      </c>
      <c r="BO20" s="1">
        <v>1000</v>
      </c>
      <c r="BP20" s="1" t="s">
        <v>115</v>
      </c>
      <c r="BQ20" s="1">
        <v>-80.152600000325407</v>
      </c>
      <c r="BR20" s="1">
        <v>26.304250021347901</v>
      </c>
      <c r="BS20" s="1">
        <v>783445.529800002</v>
      </c>
      <c r="BT20" s="1">
        <v>261496.7867</v>
      </c>
      <c r="BU20" s="5">
        <v>42202.937685185185</v>
      </c>
    </row>
    <row r="21" spans="1:73" x14ac:dyDescent="0.3">
      <c r="A21" s="1">
        <v>84399140</v>
      </c>
      <c r="B21" s="1">
        <v>101408000438</v>
      </c>
      <c r="C21" s="1" t="s">
        <v>777</v>
      </c>
      <c r="D21" s="1" t="s">
        <v>104</v>
      </c>
      <c r="E21" s="2">
        <v>41854</v>
      </c>
      <c r="F21" s="3">
        <v>0.8979166666666667</v>
      </c>
      <c r="G21" s="1" t="s">
        <v>778</v>
      </c>
      <c r="H21" s="1" t="s">
        <v>105</v>
      </c>
      <c r="I21" s="1" t="s">
        <v>779</v>
      </c>
      <c r="J21" s="1" t="s">
        <v>790</v>
      </c>
      <c r="K21" s="1">
        <v>25</v>
      </c>
      <c r="L21" s="1" t="s">
        <v>1</v>
      </c>
      <c r="M21" s="1" t="s">
        <v>106</v>
      </c>
      <c r="N21" s="1">
        <v>2</v>
      </c>
      <c r="O21" s="1">
        <v>0</v>
      </c>
      <c r="P21" s="1">
        <v>0</v>
      </c>
      <c r="Q21" s="1">
        <v>0</v>
      </c>
      <c r="R21" s="1" t="s">
        <v>5</v>
      </c>
      <c r="S21" s="1" t="s">
        <v>5</v>
      </c>
      <c r="T21" s="1" t="s">
        <v>5</v>
      </c>
      <c r="U21" s="4">
        <v>1750</v>
      </c>
      <c r="V21" s="1" t="s">
        <v>8</v>
      </c>
      <c r="W21" s="1" t="s">
        <v>12</v>
      </c>
      <c r="Y21" s="1" t="s">
        <v>106</v>
      </c>
      <c r="AA21" s="1" t="s">
        <v>107</v>
      </c>
      <c r="AB21" s="1" t="s">
        <v>6</v>
      </c>
      <c r="AC21" s="1" t="s">
        <v>17</v>
      </c>
      <c r="AD21" s="1" t="s">
        <v>108</v>
      </c>
      <c r="AE21" s="1" t="s">
        <v>109</v>
      </c>
      <c r="AF21" s="1" t="s">
        <v>110</v>
      </c>
      <c r="AG21" s="1" t="s">
        <v>5</v>
      </c>
      <c r="AH21" s="1" t="s">
        <v>111</v>
      </c>
      <c r="AI21" s="1" t="s">
        <v>139</v>
      </c>
      <c r="AJ21" s="1" t="s">
        <v>113</v>
      </c>
      <c r="AK21" s="1" t="s">
        <v>15</v>
      </c>
      <c r="AL21" s="1" t="s">
        <v>120</v>
      </c>
      <c r="AO21" s="1" t="s">
        <v>121</v>
      </c>
      <c r="AR21" s="1" t="s">
        <v>5</v>
      </c>
      <c r="AS21" s="1" t="s">
        <v>5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4">
        <v>0</v>
      </c>
      <c r="BK21" s="4">
        <v>0</v>
      </c>
      <c r="BL21" s="1">
        <v>0</v>
      </c>
      <c r="BM21" s="1">
        <v>0</v>
      </c>
      <c r="BN21" s="1">
        <v>0</v>
      </c>
      <c r="BO21" s="1">
        <v>1750</v>
      </c>
      <c r="BP21" s="1" t="s">
        <v>115</v>
      </c>
      <c r="BQ21" s="1">
        <v>-80.152509259518695</v>
      </c>
      <c r="BR21" s="1">
        <v>26.304262569612401</v>
      </c>
      <c r="BS21" s="1">
        <v>783454.52696831897</v>
      </c>
      <c r="BT21" s="1">
        <v>261498.46093152399</v>
      </c>
      <c r="BU21" s="5">
        <v>42467.78334490741</v>
      </c>
    </row>
    <row r="22" spans="1:73" x14ac:dyDescent="0.3">
      <c r="A22" s="1">
        <v>84402152</v>
      </c>
      <c r="B22" s="1">
        <v>101409004447</v>
      </c>
      <c r="C22" s="1" t="s">
        <v>777</v>
      </c>
      <c r="D22" s="1" t="s">
        <v>104</v>
      </c>
      <c r="E22" s="2">
        <v>41910</v>
      </c>
      <c r="F22" s="3">
        <v>0.95833333333333337</v>
      </c>
      <c r="G22" s="1" t="s">
        <v>778</v>
      </c>
      <c r="H22" s="1" t="s">
        <v>105</v>
      </c>
      <c r="I22" s="1" t="s">
        <v>779</v>
      </c>
      <c r="J22" s="1" t="s">
        <v>780</v>
      </c>
      <c r="K22" s="1">
        <v>5</v>
      </c>
      <c r="L22" s="1" t="s">
        <v>2</v>
      </c>
      <c r="M22" s="1" t="s">
        <v>18</v>
      </c>
      <c r="N22" s="1">
        <v>2</v>
      </c>
      <c r="O22" s="1">
        <v>0</v>
      </c>
      <c r="P22" s="1">
        <v>0</v>
      </c>
      <c r="Q22" s="1">
        <v>0</v>
      </c>
      <c r="R22" s="1" t="s">
        <v>5</v>
      </c>
      <c r="S22" s="1" t="s">
        <v>5</v>
      </c>
      <c r="T22" s="1" t="s">
        <v>5</v>
      </c>
      <c r="U22" s="4">
        <v>500</v>
      </c>
      <c r="V22" s="1" t="s">
        <v>7</v>
      </c>
      <c r="W22" s="1" t="s">
        <v>12</v>
      </c>
      <c r="Y22" s="1" t="s">
        <v>802</v>
      </c>
      <c r="Z22" s="1" t="s">
        <v>155</v>
      </c>
      <c r="AA22" s="1" t="s">
        <v>107</v>
      </c>
      <c r="AB22" s="1" t="s">
        <v>6</v>
      </c>
      <c r="AC22" s="1" t="s">
        <v>17</v>
      </c>
      <c r="AD22" s="1" t="s">
        <v>108</v>
      </c>
      <c r="AE22" s="1" t="s">
        <v>109</v>
      </c>
      <c r="AF22" s="1" t="s">
        <v>110</v>
      </c>
      <c r="AG22" s="1" t="s">
        <v>5</v>
      </c>
      <c r="AH22" s="1" t="s">
        <v>111</v>
      </c>
      <c r="AI22" s="1" t="s">
        <v>139</v>
      </c>
      <c r="AJ22" s="1" t="s">
        <v>789</v>
      </c>
      <c r="AK22" s="1" t="s">
        <v>14</v>
      </c>
      <c r="AL22" s="1" t="s">
        <v>114</v>
      </c>
      <c r="AO22" s="1" t="s">
        <v>114</v>
      </c>
      <c r="AR22" s="1" t="s">
        <v>5</v>
      </c>
      <c r="AS22" s="1" t="s">
        <v>5</v>
      </c>
      <c r="AX22" s="1">
        <v>0</v>
      </c>
      <c r="AY22" s="1">
        <v>0</v>
      </c>
      <c r="AZ22" s="1">
        <v>5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4">
        <v>0</v>
      </c>
      <c r="BK22" s="4">
        <v>0</v>
      </c>
      <c r="BL22" s="1">
        <v>0</v>
      </c>
      <c r="BM22" s="1">
        <v>0</v>
      </c>
      <c r="BN22" s="1">
        <v>0</v>
      </c>
      <c r="BO22" s="1">
        <v>500</v>
      </c>
      <c r="BP22" s="1" t="s">
        <v>115</v>
      </c>
      <c r="BQ22" s="1">
        <v>-80.152432801636394</v>
      </c>
      <c r="BR22" s="1">
        <v>26.304226049502699</v>
      </c>
      <c r="BS22" s="1">
        <v>783462.27100937103</v>
      </c>
      <c r="BT22" s="1">
        <v>261494.647243638</v>
      </c>
      <c r="BU22" s="5">
        <v>42467.727997685186</v>
      </c>
    </row>
    <row r="23" spans="1:73" x14ac:dyDescent="0.3">
      <c r="A23" s="1">
        <v>84404116</v>
      </c>
      <c r="B23" s="1">
        <v>101011000200</v>
      </c>
      <c r="C23" s="1" t="s">
        <v>777</v>
      </c>
      <c r="D23" s="1" t="s">
        <v>104</v>
      </c>
      <c r="E23" s="2">
        <v>41945</v>
      </c>
      <c r="F23" s="3">
        <v>0.33333333333333331</v>
      </c>
      <c r="G23" s="1" t="s">
        <v>778</v>
      </c>
      <c r="H23" s="1" t="s">
        <v>105</v>
      </c>
      <c r="I23" s="1" t="s">
        <v>779</v>
      </c>
      <c r="J23" s="1" t="s">
        <v>780</v>
      </c>
      <c r="K23" s="1">
        <v>0</v>
      </c>
      <c r="L23" s="1" t="s">
        <v>4</v>
      </c>
      <c r="M23" s="1" t="s">
        <v>16</v>
      </c>
      <c r="N23" s="1">
        <v>2</v>
      </c>
      <c r="O23" s="1">
        <v>0</v>
      </c>
      <c r="P23" s="1">
        <v>0</v>
      </c>
      <c r="Q23" s="1">
        <v>0</v>
      </c>
      <c r="R23" s="1" t="s">
        <v>5</v>
      </c>
      <c r="S23" s="1" t="s">
        <v>5</v>
      </c>
      <c r="T23" s="1" t="s">
        <v>5</v>
      </c>
      <c r="U23" s="4">
        <v>2000</v>
      </c>
      <c r="V23" s="1" t="s">
        <v>7</v>
      </c>
      <c r="W23" s="1" t="s">
        <v>10</v>
      </c>
      <c r="Y23" s="1" t="s">
        <v>786</v>
      </c>
      <c r="Z23" s="1" t="s">
        <v>800</v>
      </c>
      <c r="AA23" s="1" t="s">
        <v>107</v>
      </c>
      <c r="AB23" s="1" t="s">
        <v>6</v>
      </c>
      <c r="AC23" s="1" t="s">
        <v>17</v>
      </c>
      <c r="AD23" s="1" t="s">
        <v>108</v>
      </c>
      <c r="AE23" s="1" t="s">
        <v>109</v>
      </c>
      <c r="AF23" s="1" t="s">
        <v>110</v>
      </c>
      <c r="AG23" s="1" t="s">
        <v>5</v>
      </c>
      <c r="AH23" s="1" t="s">
        <v>782</v>
      </c>
      <c r="AI23" s="1" t="s">
        <v>139</v>
      </c>
      <c r="AJ23" s="1" t="s">
        <v>113</v>
      </c>
      <c r="AK23" s="1" t="s">
        <v>14</v>
      </c>
      <c r="AL23" s="1" t="s">
        <v>114</v>
      </c>
      <c r="AM23" s="1" t="s">
        <v>114</v>
      </c>
      <c r="AO23" s="1" t="s">
        <v>114</v>
      </c>
      <c r="AR23" s="1" t="s">
        <v>5</v>
      </c>
      <c r="AS23" s="1" t="s">
        <v>5</v>
      </c>
      <c r="AX23" s="1">
        <v>0</v>
      </c>
      <c r="AY23" s="1">
        <v>0</v>
      </c>
      <c r="AZ23" s="1">
        <v>1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4">
        <v>0</v>
      </c>
      <c r="BK23" s="4">
        <v>0</v>
      </c>
      <c r="BL23" s="1">
        <v>0</v>
      </c>
      <c r="BM23" s="1">
        <v>2</v>
      </c>
      <c r="BN23" s="1">
        <v>0</v>
      </c>
      <c r="BO23" s="1">
        <v>2000</v>
      </c>
      <c r="BP23" s="1" t="s">
        <v>115</v>
      </c>
      <c r="BQ23" s="1">
        <v>-80.152600000325407</v>
      </c>
      <c r="BR23" s="1">
        <v>26.304250021347901</v>
      </c>
      <c r="BS23" s="1">
        <v>783445.529800002</v>
      </c>
      <c r="BT23" s="1">
        <v>261496.7867</v>
      </c>
      <c r="BU23" s="5">
        <v>42202.937962962962</v>
      </c>
    </row>
    <row r="24" spans="1:73" x14ac:dyDescent="0.3">
      <c r="A24" s="1">
        <v>84405316</v>
      </c>
      <c r="B24" s="1">
        <v>101411003457</v>
      </c>
      <c r="C24" s="1" t="s">
        <v>777</v>
      </c>
      <c r="D24" s="1" t="s">
        <v>104</v>
      </c>
      <c r="E24" s="2">
        <v>41966</v>
      </c>
      <c r="F24" s="3">
        <v>0.20833333333333334</v>
      </c>
      <c r="G24" s="1" t="s">
        <v>778</v>
      </c>
      <c r="H24" s="1" t="s">
        <v>105</v>
      </c>
      <c r="I24" s="1" t="s">
        <v>780</v>
      </c>
      <c r="J24" s="1" t="s">
        <v>779</v>
      </c>
      <c r="K24" s="1">
        <v>5</v>
      </c>
      <c r="L24" s="1" t="s">
        <v>3</v>
      </c>
      <c r="M24" s="1" t="s">
        <v>106</v>
      </c>
      <c r="N24" s="1">
        <v>2</v>
      </c>
      <c r="O24" s="1">
        <v>0</v>
      </c>
      <c r="P24" s="1">
        <v>0</v>
      </c>
      <c r="Q24" s="1">
        <v>1</v>
      </c>
      <c r="R24" s="1" t="s">
        <v>5</v>
      </c>
      <c r="S24" s="1" t="s">
        <v>5</v>
      </c>
      <c r="T24" s="1" t="s">
        <v>5</v>
      </c>
      <c r="U24" s="4">
        <v>4500</v>
      </c>
      <c r="V24" s="1" t="s">
        <v>8</v>
      </c>
      <c r="W24" s="1" t="s">
        <v>12</v>
      </c>
      <c r="Y24" s="1" t="s">
        <v>106</v>
      </c>
      <c r="AA24" s="1" t="s">
        <v>124</v>
      </c>
      <c r="AB24" s="1" t="s">
        <v>6</v>
      </c>
      <c r="AC24" s="1" t="s">
        <v>17</v>
      </c>
      <c r="AD24" s="1" t="s">
        <v>108</v>
      </c>
      <c r="AE24" s="1" t="s">
        <v>109</v>
      </c>
      <c r="AF24" s="1" t="s">
        <v>110</v>
      </c>
      <c r="AG24" s="1" t="s">
        <v>5</v>
      </c>
      <c r="AH24" s="1" t="s">
        <v>111</v>
      </c>
      <c r="AI24" s="1" t="s">
        <v>803</v>
      </c>
      <c r="AJ24" s="1" t="s">
        <v>113</v>
      </c>
      <c r="AK24" s="1" t="s">
        <v>15</v>
      </c>
      <c r="AL24" s="1" t="s">
        <v>114</v>
      </c>
      <c r="AO24" s="1" t="s">
        <v>114</v>
      </c>
      <c r="AR24" s="1" t="s">
        <v>5</v>
      </c>
      <c r="AS24" s="1" t="s">
        <v>5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1</v>
      </c>
      <c r="BF24" s="1">
        <v>0</v>
      </c>
      <c r="BG24" s="1">
        <v>0</v>
      </c>
      <c r="BH24" s="1">
        <v>0</v>
      </c>
      <c r="BI24" s="1">
        <v>0</v>
      </c>
      <c r="BJ24" s="4">
        <v>0</v>
      </c>
      <c r="BK24" s="4">
        <v>0</v>
      </c>
      <c r="BL24" s="1">
        <v>0</v>
      </c>
      <c r="BM24" s="1">
        <v>0</v>
      </c>
      <c r="BN24" s="1">
        <v>0</v>
      </c>
      <c r="BO24" s="1">
        <v>4500</v>
      </c>
      <c r="BP24" s="1" t="s">
        <v>115</v>
      </c>
      <c r="BQ24" s="1">
        <v>-80.152419999547604</v>
      </c>
      <c r="BR24" s="1">
        <v>26.304232001688099</v>
      </c>
      <c r="BS24" s="1">
        <v>783463.52588758396</v>
      </c>
      <c r="BT24" s="1">
        <v>261495.34737262601</v>
      </c>
      <c r="BU24" s="5">
        <v>42202.938067129631</v>
      </c>
    </row>
    <row r="25" spans="1:73" x14ac:dyDescent="0.3">
      <c r="A25" s="1">
        <v>83839940</v>
      </c>
      <c r="B25" s="1" t="s">
        <v>806</v>
      </c>
      <c r="C25" s="1" t="s">
        <v>103</v>
      </c>
      <c r="D25" s="1" t="s">
        <v>104</v>
      </c>
      <c r="E25" s="2">
        <v>41981</v>
      </c>
      <c r="F25" s="3">
        <v>0.63541666666666663</v>
      </c>
      <c r="G25" s="1" t="s">
        <v>778</v>
      </c>
      <c r="H25" s="1" t="s">
        <v>105</v>
      </c>
      <c r="I25" s="1" t="s">
        <v>807</v>
      </c>
      <c r="J25" s="1" t="s">
        <v>780</v>
      </c>
      <c r="K25" s="1">
        <v>0</v>
      </c>
      <c r="M25" s="1" t="s">
        <v>126</v>
      </c>
      <c r="N25" s="1">
        <v>2</v>
      </c>
      <c r="O25" s="1">
        <v>0</v>
      </c>
      <c r="P25" s="1">
        <v>0</v>
      </c>
      <c r="Q25" s="1">
        <v>0</v>
      </c>
      <c r="R25" s="1" t="s">
        <v>5</v>
      </c>
      <c r="S25" s="1" t="s">
        <v>5</v>
      </c>
      <c r="T25" s="1" t="s">
        <v>5</v>
      </c>
      <c r="U25" s="4">
        <v>500</v>
      </c>
      <c r="V25" s="1" t="s">
        <v>7</v>
      </c>
      <c r="W25" s="1" t="s">
        <v>10</v>
      </c>
      <c r="Y25" s="1" t="s">
        <v>127</v>
      </c>
      <c r="Z25" s="1" t="s">
        <v>155</v>
      </c>
      <c r="AA25" s="1" t="s">
        <v>107</v>
      </c>
      <c r="AB25" s="1" t="s">
        <v>5</v>
      </c>
      <c r="AC25" s="1" t="s">
        <v>148</v>
      </c>
      <c r="AD25" s="1" t="s">
        <v>108</v>
      </c>
      <c r="AE25" s="1" t="s">
        <v>109</v>
      </c>
      <c r="AF25" s="1" t="s">
        <v>781</v>
      </c>
      <c r="AG25" s="1" t="s">
        <v>5</v>
      </c>
      <c r="AH25" s="1" t="s">
        <v>782</v>
      </c>
      <c r="AI25" s="1" t="s">
        <v>37</v>
      </c>
      <c r="AJ25" s="1" t="s">
        <v>153</v>
      </c>
      <c r="AK25" s="1" t="s">
        <v>14</v>
      </c>
      <c r="AL25" s="1" t="s">
        <v>114</v>
      </c>
      <c r="AO25" s="1" t="s">
        <v>114</v>
      </c>
      <c r="AR25" s="1" t="s">
        <v>5</v>
      </c>
      <c r="AS25" s="1" t="s">
        <v>5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4">
        <v>0</v>
      </c>
      <c r="BK25" s="4">
        <v>0</v>
      </c>
      <c r="BL25" s="1">
        <v>0</v>
      </c>
      <c r="BM25" s="1">
        <v>0</v>
      </c>
      <c r="BN25" s="1">
        <v>0</v>
      </c>
      <c r="BO25" s="1">
        <v>500</v>
      </c>
      <c r="BP25" s="1" t="s">
        <v>115</v>
      </c>
      <c r="BQ25" s="1">
        <v>-80.152429999603697</v>
      </c>
      <c r="BR25" s="1">
        <v>26.304440021259701</v>
      </c>
      <c r="BS25" s="1">
        <v>783461.80930000194</v>
      </c>
      <c r="BT25" s="1">
        <v>261518.3934</v>
      </c>
      <c r="BU25" s="5">
        <v>42202.926724537036</v>
      </c>
    </row>
    <row r="26" spans="1:73" x14ac:dyDescent="0.3">
      <c r="A26" s="1">
        <v>84747197</v>
      </c>
      <c r="B26" s="1">
        <v>101502002379</v>
      </c>
      <c r="C26" s="1" t="s">
        <v>777</v>
      </c>
      <c r="D26" s="1" t="s">
        <v>104</v>
      </c>
      <c r="E26" s="2">
        <v>42051</v>
      </c>
      <c r="F26" s="3">
        <v>0.60138888888888886</v>
      </c>
      <c r="G26" s="1" t="s">
        <v>778</v>
      </c>
      <c r="H26" s="1" t="s">
        <v>105</v>
      </c>
      <c r="I26" s="1" t="s">
        <v>780</v>
      </c>
      <c r="J26" s="1" t="s">
        <v>779</v>
      </c>
      <c r="K26" s="1">
        <v>40</v>
      </c>
      <c r="L26" s="1" t="s">
        <v>4</v>
      </c>
      <c r="M26" s="1" t="s">
        <v>106</v>
      </c>
      <c r="N26" s="1">
        <v>3</v>
      </c>
      <c r="O26" s="1">
        <v>0</v>
      </c>
      <c r="P26" s="1">
        <v>0</v>
      </c>
      <c r="Q26" s="1">
        <v>0</v>
      </c>
      <c r="R26" s="1" t="s">
        <v>5</v>
      </c>
      <c r="S26" s="1" t="s">
        <v>5</v>
      </c>
      <c r="T26" s="1" t="s">
        <v>5</v>
      </c>
      <c r="U26" s="4">
        <v>600</v>
      </c>
      <c r="V26" s="1" t="s">
        <v>7</v>
      </c>
      <c r="W26" s="1" t="s">
        <v>10</v>
      </c>
      <c r="Y26" s="1" t="s">
        <v>106</v>
      </c>
      <c r="AA26" s="1" t="s">
        <v>107</v>
      </c>
      <c r="AB26" s="1" t="s">
        <v>6</v>
      </c>
      <c r="AC26" s="1" t="s">
        <v>17</v>
      </c>
      <c r="AD26" s="1" t="s">
        <v>108</v>
      </c>
      <c r="AE26" s="1" t="s">
        <v>109</v>
      </c>
      <c r="AF26" s="1" t="s">
        <v>110</v>
      </c>
      <c r="AG26" s="1" t="s">
        <v>5</v>
      </c>
      <c r="AH26" s="1" t="s">
        <v>111</v>
      </c>
      <c r="AI26" s="1" t="s">
        <v>139</v>
      </c>
      <c r="AJ26" s="1" t="s">
        <v>153</v>
      </c>
      <c r="AK26" s="1" t="s">
        <v>14</v>
      </c>
      <c r="AL26" s="1" t="s">
        <v>114</v>
      </c>
      <c r="AO26" s="1" t="s">
        <v>114</v>
      </c>
      <c r="AR26" s="1" t="s">
        <v>5</v>
      </c>
      <c r="AS26" s="1" t="s">
        <v>5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4">
        <v>0</v>
      </c>
      <c r="BK26" s="4">
        <v>0</v>
      </c>
      <c r="BL26" s="1">
        <v>0</v>
      </c>
      <c r="BM26" s="1">
        <v>0</v>
      </c>
      <c r="BN26" s="1">
        <v>0</v>
      </c>
      <c r="BO26" s="1">
        <v>600</v>
      </c>
      <c r="BP26" s="1" t="s">
        <v>129</v>
      </c>
      <c r="BQ26" s="1">
        <v>-80.152429993648795</v>
      </c>
      <c r="BR26" s="1">
        <v>26.304439990444799</v>
      </c>
      <c r="BS26" s="1">
        <v>783461.80999999901</v>
      </c>
      <c r="BT26" s="1">
        <v>261518.39</v>
      </c>
      <c r="BU26" s="5">
        <v>42053.787870370368</v>
      </c>
    </row>
    <row r="27" spans="1:73" x14ac:dyDescent="0.3">
      <c r="A27" s="1">
        <v>84747778</v>
      </c>
      <c r="B27" s="1">
        <v>101502003691</v>
      </c>
      <c r="C27" s="1" t="s">
        <v>777</v>
      </c>
      <c r="D27" s="1" t="s">
        <v>104</v>
      </c>
      <c r="E27" s="2">
        <v>42059</v>
      </c>
      <c r="F27" s="3">
        <v>0.80208333333333337</v>
      </c>
      <c r="G27" s="1" t="s">
        <v>778</v>
      </c>
      <c r="H27" s="1" t="s">
        <v>105</v>
      </c>
      <c r="I27" s="1" t="s">
        <v>779</v>
      </c>
      <c r="J27" s="1" t="s">
        <v>780</v>
      </c>
      <c r="K27" s="1">
        <v>400</v>
      </c>
      <c r="L27" s="1" t="s">
        <v>2</v>
      </c>
      <c r="M27" s="1" t="s">
        <v>106</v>
      </c>
      <c r="N27" s="1">
        <v>3</v>
      </c>
      <c r="O27" s="1">
        <v>0</v>
      </c>
      <c r="P27" s="1">
        <v>0</v>
      </c>
      <c r="Q27" s="1">
        <v>0</v>
      </c>
      <c r="R27" s="1" t="s">
        <v>5</v>
      </c>
      <c r="S27" s="1" t="s">
        <v>6</v>
      </c>
      <c r="T27" s="1" t="s">
        <v>5</v>
      </c>
      <c r="U27" s="4">
        <v>2000</v>
      </c>
      <c r="V27" s="1" t="s">
        <v>7</v>
      </c>
      <c r="W27" s="1" t="s">
        <v>12</v>
      </c>
      <c r="Y27" s="1" t="s">
        <v>106</v>
      </c>
      <c r="Z27" s="1" t="s">
        <v>155</v>
      </c>
      <c r="AA27" s="1" t="s">
        <v>107</v>
      </c>
      <c r="AB27" s="1" t="s">
        <v>6</v>
      </c>
      <c r="AC27" s="1" t="s">
        <v>17</v>
      </c>
      <c r="AD27" s="1" t="s">
        <v>108</v>
      </c>
      <c r="AE27" s="1" t="s">
        <v>109</v>
      </c>
      <c r="AF27" s="1" t="s">
        <v>110</v>
      </c>
      <c r="AG27" s="1" t="s">
        <v>5</v>
      </c>
      <c r="AH27" s="1" t="s">
        <v>111</v>
      </c>
      <c r="AI27" s="1" t="s">
        <v>785</v>
      </c>
      <c r="AJ27" s="1" t="s">
        <v>789</v>
      </c>
      <c r="AK27" s="1" t="s">
        <v>14</v>
      </c>
      <c r="AL27" s="1" t="s">
        <v>114</v>
      </c>
      <c r="AO27" s="1" t="s">
        <v>114</v>
      </c>
      <c r="AR27" s="1" t="s">
        <v>5</v>
      </c>
      <c r="AS27" s="1" t="s">
        <v>5</v>
      </c>
      <c r="AX27" s="1">
        <v>0</v>
      </c>
      <c r="AY27" s="1">
        <v>0</v>
      </c>
      <c r="AZ27" s="1">
        <v>7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4">
        <v>0</v>
      </c>
      <c r="BK27" s="4">
        <v>0</v>
      </c>
      <c r="BL27" s="1">
        <v>0</v>
      </c>
      <c r="BM27" s="1">
        <v>1</v>
      </c>
      <c r="BN27" s="1">
        <v>0</v>
      </c>
      <c r="BO27" s="1">
        <v>2000</v>
      </c>
      <c r="BP27" s="1" t="s">
        <v>129</v>
      </c>
      <c r="BQ27" s="1">
        <v>-80.152429993648795</v>
      </c>
      <c r="BR27" s="1">
        <v>26.304439990444799</v>
      </c>
      <c r="BS27" s="1">
        <v>783461.80999999901</v>
      </c>
      <c r="BT27" s="1">
        <v>261518.39</v>
      </c>
      <c r="BU27" s="5">
        <v>42061.79587962963</v>
      </c>
    </row>
    <row r="28" spans="1:73" x14ac:dyDescent="0.3">
      <c r="A28" s="1">
        <v>84751372</v>
      </c>
      <c r="B28" s="1">
        <v>101504002807</v>
      </c>
      <c r="C28" s="1" t="s">
        <v>777</v>
      </c>
      <c r="D28" s="1" t="s">
        <v>104</v>
      </c>
      <c r="E28" s="2">
        <v>42112</v>
      </c>
      <c r="F28" s="3">
        <v>0.70138888888888884</v>
      </c>
      <c r="G28" s="1" t="s">
        <v>778</v>
      </c>
      <c r="H28" s="1" t="s">
        <v>105</v>
      </c>
      <c r="I28" s="1" t="s">
        <v>791</v>
      </c>
      <c r="J28" s="1" t="s">
        <v>780</v>
      </c>
      <c r="K28" s="1">
        <v>100</v>
      </c>
      <c r="L28" s="1" t="s">
        <v>2</v>
      </c>
      <c r="M28" s="1" t="s">
        <v>106</v>
      </c>
      <c r="N28" s="1">
        <v>3</v>
      </c>
      <c r="O28" s="1">
        <v>0</v>
      </c>
      <c r="P28" s="1">
        <v>0</v>
      </c>
      <c r="Q28" s="1">
        <v>0</v>
      </c>
      <c r="R28" s="1" t="s">
        <v>5</v>
      </c>
      <c r="S28" s="1" t="s">
        <v>5</v>
      </c>
      <c r="T28" s="1" t="s">
        <v>5</v>
      </c>
      <c r="U28" s="4">
        <v>12500</v>
      </c>
      <c r="V28" s="1" t="s">
        <v>7</v>
      </c>
      <c r="W28" s="1" t="s">
        <v>10</v>
      </c>
      <c r="Y28" s="1" t="s">
        <v>106</v>
      </c>
      <c r="Z28" s="1" t="s">
        <v>300</v>
      </c>
      <c r="AA28" s="1" t="s">
        <v>107</v>
      </c>
      <c r="AB28" s="1" t="s">
        <v>6</v>
      </c>
      <c r="AC28" s="1" t="s">
        <v>17</v>
      </c>
      <c r="AD28" s="1" t="s">
        <v>108</v>
      </c>
      <c r="AE28" s="1" t="s">
        <v>109</v>
      </c>
      <c r="AF28" s="1" t="s">
        <v>110</v>
      </c>
      <c r="AG28" s="1" t="s">
        <v>5</v>
      </c>
      <c r="AH28" s="1" t="s">
        <v>111</v>
      </c>
      <c r="AI28" s="1" t="s">
        <v>139</v>
      </c>
      <c r="AJ28" s="1" t="s">
        <v>153</v>
      </c>
      <c r="AK28" s="1" t="s">
        <v>14</v>
      </c>
      <c r="AL28" s="1" t="s">
        <v>114</v>
      </c>
      <c r="AO28" s="1" t="s">
        <v>114</v>
      </c>
      <c r="AR28" s="1" t="s">
        <v>5</v>
      </c>
      <c r="AS28" s="1" t="s">
        <v>5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4">
        <v>0</v>
      </c>
      <c r="BK28" s="4">
        <v>0</v>
      </c>
      <c r="BL28" s="1">
        <v>0</v>
      </c>
      <c r="BM28" s="1">
        <v>1</v>
      </c>
      <c r="BN28" s="1">
        <v>0</v>
      </c>
      <c r="BO28" s="1">
        <v>12500</v>
      </c>
      <c r="BP28" s="1" t="s">
        <v>129</v>
      </c>
      <c r="BQ28" s="1">
        <v>-80.152429993648795</v>
      </c>
      <c r="BR28" s="1">
        <v>26.304439990444799</v>
      </c>
      <c r="BS28" s="1">
        <v>783461.80999999901</v>
      </c>
      <c r="BT28" s="1">
        <v>261518.39</v>
      </c>
      <c r="BU28" s="5">
        <v>42115.837118055555</v>
      </c>
    </row>
    <row r="29" spans="1:73" x14ac:dyDescent="0.3">
      <c r="A29" s="1">
        <v>84752301</v>
      </c>
      <c r="B29" s="1">
        <v>101504004447</v>
      </c>
      <c r="C29" s="1" t="s">
        <v>777</v>
      </c>
      <c r="D29" s="1" t="s">
        <v>104</v>
      </c>
      <c r="E29" s="2">
        <v>42122</v>
      </c>
      <c r="F29" s="3">
        <v>0.3034722222222222</v>
      </c>
      <c r="G29" s="1" t="s">
        <v>778</v>
      </c>
      <c r="H29" s="1" t="s">
        <v>105</v>
      </c>
      <c r="I29" s="1" t="s">
        <v>779</v>
      </c>
      <c r="J29" s="1" t="s">
        <v>804</v>
      </c>
      <c r="K29" s="1">
        <v>30</v>
      </c>
      <c r="L29" s="1" t="s">
        <v>1</v>
      </c>
      <c r="M29" s="1" t="s">
        <v>106</v>
      </c>
      <c r="N29" s="1">
        <v>2</v>
      </c>
      <c r="O29" s="1">
        <v>0</v>
      </c>
      <c r="P29" s="1">
        <v>0</v>
      </c>
      <c r="Q29" s="1">
        <v>1</v>
      </c>
      <c r="R29" s="1" t="s">
        <v>5</v>
      </c>
      <c r="S29" s="1" t="s">
        <v>5</v>
      </c>
      <c r="T29" s="1" t="s">
        <v>5</v>
      </c>
      <c r="U29" s="4">
        <v>13000</v>
      </c>
      <c r="V29" s="1" t="s">
        <v>7</v>
      </c>
      <c r="W29" s="1" t="s">
        <v>10</v>
      </c>
      <c r="Y29" s="1" t="s">
        <v>106</v>
      </c>
      <c r="Z29" s="1" t="s">
        <v>300</v>
      </c>
      <c r="AA29" s="1" t="s">
        <v>124</v>
      </c>
      <c r="AB29" s="1" t="s">
        <v>6</v>
      </c>
      <c r="AC29" s="1" t="s">
        <v>17</v>
      </c>
      <c r="AD29" s="1" t="s">
        <v>108</v>
      </c>
      <c r="AE29" s="1" t="s">
        <v>109</v>
      </c>
      <c r="AF29" s="1" t="s">
        <v>110</v>
      </c>
      <c r="AG29" s="1" t="s">
        <v>5</v>
      </c>
      <c r="AH29" s="1" t="s">
        <v>111</v>
      </c>
      <c r="AI29" s="1" t="s">
        <v>139</v>
      </c>
      <c r="AJ29" s="1" t="s">
        <v>113</v>
      </c>
      <c r="AK29" s="1" t="s">
        <v>14</v>
      </c>
      <c r="AL29" s="1" t="s">
        <v>114</v>
      </c>
      <c r="AO29" s="1" t="s">
        <v>114</v>
      </c>
      <c r="AR29" s="1" t="s">
        <v>5</v>
      </c>
      <c r="AS29" s="1" t="s">
        <v>5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1</v>
      </c>
      <c r="BF29" s="1">
        <v>0</v>
      </c>
      <c r="BG29" s="1">
        <v>0</v>
      </c>
      <c r="BH29" s="1">
        <v>0</v>
      </c>
      <c r="BI29" s="1">
        <v>0</v>
      </c>
      <c r="BJ29" s="4">
        <v>0</v>
      </c>
      <c r="BK29" s="4">
        <v>0</v>
      </c>
      <c r="BL29" s="1">
        <v>0</v>
      </c>
      <c r="BM29" s="1">
        <v>0</v>
      </c>
      <c r="BN29" s="1">
        <v>0</v>
      </c>
      <c r="BO29" s="1">
        <v>13000</v>
      </c>
      <c r="BP29" s="1" t="s">
        <v>115</v>
      </c>
      <c r="BQ29" s="1">
        <v>-80.152329710326299</v>
      </c>
      <c r="BR29" s="1">
        <v>26.3042500212748</v>
      </c>
      <c r="BS29" s="1">
        <v>783472.459117922</v>
      </c>
      <c r="BT29" s="1">
        <v>261497.627186522</v>
      </c>
      <c r="BU29" s="5">
        <v>42202.943229166667</v>
      </c>
    </row>
    <row r="30" spans="1:73" x14ac:dyDescent="0.3">
      <c r="A30" s="1">
        <v>84753864</v>
      </c>
      <c r="B30" s="1">
        <v>101505004060</v>
      </c>
      <c r="C30" s="1" t="s">
        <v>777</v>
      </c>
      <c r="D30" s="1" t="s">
        <v>104</v>
      </c>
      <c r="E30" s="2">
        <v>42150</v>
      </c>
      <c r="F30" s="3">
        <v>0.72499999999999998</v>
      </c>
      <c r="G30" s="1" t="s">
        <v>778</v>
      </c>
      <c r="H30" s="1" t="s">
        <v>105</v>
      </c>
      <c r="I30" s="1" t="s">
        <v>780</v>
      </c>
      <c r="J30" s="1" t="s">
        <v>779</v>
      </c>
      <c r="K30" s="1">
        <v>20</v>
      </c>
      <c r="L30" s="1" t="s">
        <v>4</v>
      </c>
      <c r="M30" s="1" t="s">
        <v>106</v>
      </c>
      <c r="N30" s="1">
        <v>2</v>
      </c>
      <c r="O30" s="1">
        <v>0</v>
      </c>
      <c r="P30" s="1">
        <v>0</v>
      </c>
      <c r="Q30" s="1">
        <v>1</v>
      </c>
      <c r="R30" s="1" t="s">
        <v>5</v>
      </c>
      <c r="S30" s="1" t="s">
        <v>5</v>
      </c>
      <c r="T30" s="1" t="s">
        <v>5</v>
      </c>
      <c r="U30" s="4">
        <v>1000</v>
      </c>
      <c r="V30" s="1" t="s">
        <v>7</v>
      </c>
      <c r="W30" s="1" t="s">
        <v>10</v>
      </c>
      <c r="Y30" s="1" t="s">
        <v>106</v>
      </c>
      <c r="Z30" s="1" t="s">
        <v>135</v>
      </c>
      <c r="AA30" s="1" t="s">
        <v>124</v>
      </c>
      <c r="AB30" s="1" t="s">
        <v>6</v>
      </c>
      <c r="AC30" s="1" t="s">
        <v>17</v>
      </c>
      <c r="AD30" s="1" t="s">
        <v>108</v>
      </c>
      <c r="AE30" s="1" t="s">
        <v>109</v>
      </c>
      <c r="AF30" s="1" t="s">
        <v>110</v>
      </c>
      <c r="AG30" s="1" t="s">
        <v>5</v>
      </c>
      <c r="AH30" s="1" t="s">
        <v>111</v>
      </c>
      <c r="AI30" s="1" t="s">
        <v>139</v>
      </c>
      <c r="AJ30" s="1" t="s">
        <v>789</v>
      </c>
      <c r="AK30" s="1" t="s">
        <v>14</v>
      </c>
      <c r="AL30" s="1" t="s">
        <v>114</v>
      </c>
      <c r="AO30" s="1" t="s">
        <v>114</v>
      </c>
      <c r="AR30" s="1" t="s">
        <v>5</v>
      </c>
      <c r="AS30" s="1" t="s">
        <v>5</v>
      </c>
      <c r="AX30" s="1">
        <v>0</v>
      </c>
      <c r="AY30" s="1">
        <v>0</v>
      </c>
      <c r="AZ30" s="1">
        <v>3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1</v>
      </c>
      <c r="BG30" s="1">
        <v>0</v>
      </c>
      <c r="BH30" s="1">
        <v>0</v>
      </c>
      <c r="BI30" s="1">
        <v>0</v>
      </c>
      <c r="BJ30" s="4">
        <v>0</v>
      </c>
      <c r="BK30" s="4">
        <v>0</v>
      </c>
      <c r="BL30" s="1">
        <v>0</v>
      </c>
      <c r="BM30" s="1">
        <v>0</v>
      </c>
      <c r="BN30" s="1">
        <v>0</v>
      </c>
      <c r="BO30" s="1">
        <v>1000</v>
      </c>
      <c r="BP30" s="1" t="s">
        <v>129</v>
      </c>
      <c r="BQ30" s="1">
        <v>-80.152429993648795</v>
      </c>
      <c r="BR30" s="1">
        <v>26.304439990444799</v>
      </c>
      <c r="BS30" s="1">
        <v>783461.80999999901</v>
      </c>
      <c r="BT30" s="1">
        <v>261518.39</v>
      </c>
      <c r="BU30" s="5">
        <v>42152.818495370368</v>
      </c>
    </row>
    <row r="31" spans="1:73" x14ac:dyDescent="0.3">
      <c r="A31" s="1">
        <v>84756000</v>
      </c>
      <c r="B31" s="1">
        <v>101507000418</v>
      </c>
      <c r="C31" s="1" t="s">
        <v>777</v>
      </c>
      <c r="D31" s="1" t="s">
        <v>104</v>
      </c>
      <c r="E31" s="2">
        <v>42188</v>
      </c>
      <c r="F31" s="3">
        <v>0.625</v>
      </c>
      <c r="G31" s="1" t="s">
        <v>778</v>
      </c>
      <c r="H31" s="1" t="s">
        <v>105</v>
      </c>
      <c r="I31" s="1" t="s">
        <v>779</v>
      </c>
      <c r="J31" s="1" t="s">
        <v>780</v>
      </c>
      <c r="K31" s="1">
        <v>30</v>
      </c>
      <c r="L31" s="1" t="s">
        <v>2</v>
      </c>
      <c r="M31" s="1" t="s">
        <v>106</v>
      </c>
      <c r="N31" s="1">
        <v>2</v>
      </c>
      <c r="O31" s="1">
        <v>0</v>
      </c>
      <c r="P31" s="1">
        <v>0</v>
      </c>
      <c r="Q31" s="1">
        <v>1</v>
      </c>
      <c r="R31" s="1" t="s">
        <v>5</v>
      </c>
      <c r="S31" s="1" t="s">
        <v>5</v>
      </c>
      <c r="T31" s="1" t="s">
        <v>5</v>
      </c>
      <c r="U31" s="4">
        <v>1500</v>
      </c>
      <c r="V31" s="1" t="s">
        <v>7</v>
      </c>
      <c r="W31" s="1" t="s">
        <v>10</v>
      </c>
      <c r="Y31" s="1" t="s">
        <v>106</v>
      </c>
      <c r="Z31" s="1" t="s">
        <v>300</v>
      </c>
      <c r="AA31" s="1" t="s">
        <v>124</v>
      </c>
      <c r="AB31" s="1" t="s">
        <v>6</v>
      </c>
      <c r="AC31" s="1" t="s">
        <v>17</v>
      </c>
      <c r="AD31" s="1" t="s">
        <v>108</v>
      </c>
      <c r="AE31" s="1" t="s">
        <v>109</v>
      </c>
      <c r="AF31" s="1" t="s">
        <v>110</v>
      </c>
      <c r="AG31" s="1" t="s">
        <v>5</v>
      </c>
      <c r="AH31" s="1" t="s">
        <v>111</v>
      </c>
      <c r="AI31" s="1" t="s">
        <v>139</v>
      </c>
      <c r="AJ31" s="1" t="s">
        <v>153</v>
      </c>
      <c r="AK31" s="1" t="s">
        <v>14</v>
      </c>
      <c r="AL31" s="1" t="s">
        <v>114</v>
      </c>
      <c r="AO31" s="1" t="s">
        <v>114</v>
      </c>
      <c r="AR31" s="1" t="s">
        <v>5</v>
      </c>
      <c r="AS31" s="1" t="s">
        <v>5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1</v>
      </c>
      <c r="BG31" s="1">
        <v>0</v>
      </c>
      <c r="BH31" s="1">
        <v>0</v>
      </c>
      <c r="BI31" s="1">
        <v>0</v>
      </c>
      <c r="BJ31" s="4">
        <v>1</v>
      </c>
      <c r="BK31" s="4">
        <v>0</v>
      </c>
      <c r="BL31" s="1">
        <v>0</v>
      </c>
      <c r="BM31" s="1">
        <v>0</v>
      </c>
      <c r="BN31" s="1">
        <v>0</v>
      </c>
      <c r="BO31" s="1">
        <v>1500</v>
      </c>
      <c r="BP31" s="1" t="s">
        <v>129</v>
      </c>
      <c r="BQ31" s="1">
        <v>-80.152429993648795</v>
      </c>
      <c r="BR31" s="1">
        <v>26.304439990444799</v>
      </c>
      <c r="BS31" s="1">
        <v>783461.80999999901</v>
      </c>
      <c r="BT31" s="1">
        <v>261518.39</v>
      </c>
      <c r="BU31" s="5">
        <v>42190.703611111108</v>
      </c>
    </row>
    <row r="32" spans="1:73" x14ac:dyDescent="0.3">
      <c r="A32" s="1">
        <v>84760236</v>
      </c>
      <c r="B32" s="1">
        <v>101509001657</v>
      </c>
      <c r="C32" s="1" t="s">
        <v>777</v>
      </c>
      <c r="D32" s="1" t="s">
        <v>104</v>
      </c>
      <c r="E32" s="2">
        <v>42259</v>
      </c>
      <c r="F32" s="3">
        <v>0.67708333333333337</v>
      </c>
      <c r="G32" s="1" t="s">
        <v>778</v>
      </c>
      <c r="H32" s="1" t="s">
        <v>105</v>
      </c>
      <c r="I32" s="1" t="s">
        <v>780</v>
      </c>
      <c r="J32" s="1" t="s">
        <v>779</v>
      </c>
      <c r="K32" s="1">
        <v>0</v>
      </c>
      <c r="M32" s="1" t="s">
        <v>106</v>
      </c>
      <c r="N32" s="1">
        <v>2</v>
      </c>
      <c r="O32" s="1">
        <v>0</v>
      </c>
      <c r="P32" s="1">
        <v>0</v>
      </c>
      <c r="Q32" s="1">
        <v>1</v>
      </c>
      <c r="R32" s="1" t="s">
        <v>5</v>
      </c>
      <c r="S32" s="1" t="s">
        <v>5</v>
      </c>
      <c r="T32" s="1" t="s">
        <v>5</v>
      </c>
      <c r="U32" s="4">
        <v>200</v>
      </c>
      <c r="V32" s="1" t="s">
        <v>8</v>
      </c>
      <c r="W32" s="1" t="s">
        <v>11</v>
      </c>
      <c r="Y32" s="1" t="s">
        <v>106</v>
      </c>
      <c r="Z32" s="1" t="s">
        <v>135</v>
      </c>
      <c r="AA32" s="1" t="s">
        <v>124</v>
      </c>
      <c r="AB32" s="1" t="s">
        <v>6</v>
      </c>
      <c r="AC32" s="1" t="s">
        <v>17</v>
      </c>
      <c r="AD32" s="1" t="s">
        <v>108</v>
      </c>
      <c r="AE32" s="1" t="s">
        <v>109</v>
      </c>
      <c r="AF32" s="1" t="s">
        <v>110</v>
      </c>
      <c r="AG32" s="1" t="s">
        <v>5</v>
      </c>
      <c r="AH32" s="1" t="s">
        <v>782</v>
      </c>
      <c r="AI32" s="1" t="s">
        <v>139</v>
      </c>
      <c r="AJ32" s="1" t="s">
        <v>789</v>
      </c>
      <c r="AK32" s="1" t="s">
        <v>15</v>
      </c>
      <c r="AL32" s="1" t="s">
        <v>114</v>
      </c>
      <c r="AO32" s="1" t="s">
        <v>114</v>
      </c>
      <c r="AR32" s="1" t="s">
        <v>5</v>
      </c>
      <c r="AS32" s="1" t="s">
        <v>5</v>
      </c>
      <c r="AX32" s="1">
        <v>0</v>
      </c>
      <c r="AY32" s="1">
        <v>0</v>
      </c>
      <c r="AZ32" s="1">
        <v>3</v>
      </c>
      <c r="BA32" s="1">
        <v>0</v>
      </c>
      <c r="BB32" s="1">
        <v>0</v>
      </c>
      <c r="BC32" s="1">
        <v>0</v>
      </c>
      <c r="BD32" s="1">
        <v>0</v>
      </c>
      <c r="BE32" s="1">
        <v>1</v>
      </c>
      <c r="BF32" s="1">
        <v>0</v>
      </c>
      <c r="BG32" s="1">
        <v>0</v>
      </c>
      <c r="BH32" s="1">
        <v>0</v>
      </c>
      <c r="BI32" s="1">
        <v>0</v>
      </c>
      <c r="BJ32" s="4">
        <v>1</v>
      </c>
      <c r="BK32" s="4">
        <v>0</v>
      </c>
      <c r="BL32" s="1">
        <v>0</v>
      </c>
      <c r="BM32" s="1">
        <v>0</v>
      </c>
      <c r="BN32" s="1">
        <v>0</v>
      </c>
      <c r="BO32" s="1">
        <v>200</v>
      </c>
      <c r="BP32" s="1" t="s">
        <v>115</v>
      </c>
      <c r="BQ32" s="1">
        <v>-80.152609999769794</v>
      </c>
      <c r="BR32" s="1">
        <v>26.304440020539399</v>
      </c>
      <c r="BS32" s="1">
        <v>783443.87570000102</v>
      </c>
      <c r="BT32" s="1">
        <v>261517.83360000001</v>
      </c>
      <c r="BU32" s="5">
        <v>42262.724664351852</v>
      </c>
    </row>
    <row r="33" spans="1:73" x14ac:dyDescent="0.3">
      <c r="A33" s="1">
        <v>84760458</v>
      </c>
      <c r="B33" s="1">
        <v>101509002148</v>
      </c>
      <c r="C33" s="1" t="s">
        <v>777</v>
      </c>
      <c r="D33" s="1" t="s">
        <v>104</v>
      </c>
      <c r="E33" s="2">
        <v>42263</v>
      </c>
      <c r="F33" s="3">
        <v>0.53472222222222221</v>
      </c>
      <c r="G33" s="1" t="s">
        <v>778</v>
      </c>
      <c r="H33" s="1" t="s">
        <v>105</v>
      </c>
      <c r="I33" s="1" t="s">
        <v>780</v>
      </c>
      <c r="J33" s="1" t="s">
        <v>779</v>
      </c>
      <c r="K33" s="1">
        <v>0</v>
      </c>
      <c r="M33" s="1" t="s">
        <v>774</v>
      </c>
      <c r="N33" s="1">
        <v>3</v>
      </c>
      <c r="O33" s="1">
        <v>0</v>
      </c>
      <c r="P33" s="1">
        <v>0</v>
      </c>
      <c r="Q33" s="1">
        <v>3</v>
      </c>
      <c r="R33" s="1" t="s">
        <v>5</v>
      </c>
      <c r="S33" s="1" t="s">
        <v>5</v>
      </c>
      <c r="T33" s="1" t="s">
        <v>5</v>
      </c>
      <c r="U33" s="4">
        <v>6000</v>
      </c>
      <c r="V33" s="1" t="s">
        <v>8</v>
      </c>
      <c r="W33" s="1" t="s">
        <v>10</v>
      </c>
      <c r="Y33" s="1" t="s">
        <v>774</v>
      </c>
      <c r="Z33" s="1" t="s">
        <v>805</v>
      </c>
      <c r="AA33" s="1" t="s">
        <v>124</v>
      </c>
      <c r="AB33" s="1" t="s">
        <v>6</v>
      </c>
      <c r="AC33" s="1" t="s">
        <v>311</v>
      </c>
      <c r="AD33" s="1" t="s">
        <v>108</v>
      </c>
      <c r="AE33" s="1" t="s">
        <v>109</v>
      </c>
      <c r="AF33" s="1" t="s">
        <v>110</v>
      </c>
      <c r="AG33" s="1" t="s">
        <v>5</v>
      </c>
      <c r="AH33" s="1" t="s">
        <v>782</v>
      </c>
      <c r="AI33" s="1" t="s">
        <v>139</v>
      </c>
      <c r="AJ33" s="1" t="s">
        <v>789</v>
      </c>
      <c r="AK33" s="1" t="s">
        <v>15</v>
      </c>
      <c r="AL33" s="1" t="s">
        <v>114</v>
      </c>
      <c r="AO33" s="1" t="s">
        <v>121</v>
      </c>
      <c r="AR33" s="1" t="s">
        <v>5</v>
      </c>
      <c r="AS33" s="1" t="s">
        <v>5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3</v>
      </c>
      <c r="BG33" s="1">
        <v>0</v>
      </c>
      <c r="BH33" s="1">
        <v>0</v>
      </c>
      <c r="BI33" s="1">
        <v>0</v>
      </c>
      <c r="BJ33" s="4">
        <v>2</v>
      </c>
      <c r="BK33" s="4">
        <v>0</v>
      </c>
      <c r="BL33" s="1">
        <v>0</v>
      </c>
      <c r="BM33" s="1">
        <v>1</v>
      </c>
      <c r="BN33" s="1">
        <v>0</v>
      </c>
      <c r="BO33" s="1">
        <v>6000</v>
      </c>
      <c r="BP33" s="1" t="s">
        <v>115</v>
      </c>
      <c r="BQ33" s="1">
        <v>-80.1524199994968</v>
      </c>
      <c r="BR33" s="1">
        <v>26.3042500211263</v>
      </c>
      <c r="BS33" s="1">
        <v>783463.46349999995</v>
      </c>
      <c r="BT33" s="1">
        <v>261497.34640000001</v>
      </c>
      <c r="BU33" s="5">
        <v>42265.636423611111</v>
      </c>
    </row>
    <row r="34" spans="1:73" x14ac:dyDescent="0.3">
      <c r="A34" s="1">
        <v>84762878</v>
      </c>
      <c r="B34" s="1">
        <v>101510003686</v>
      </c>
      <c r="C34" s="1" t="s">
        <v>777</v>
      </c>
      <c r="D34" s="1" t="s">
        <v>104</v>
      </c>
      <c r="E34" s="2">
        <v>42301</v>
      </c>
      <c r="F34" s="3">
        <v>0.9819444444444444</v>
      </c>
      <c r="G34" s="1" t="s">
        <v>778</v>
      </c>
      <c r="H34" s="1" t="s">
        <v>105</v>
      </c>
      <c r="I34" s="1" t="s">
        <v>779</v>
      </c>
      <c r="J34" s="1" t="s">
        <v>780</v>
      </c>
      <c r="K34" s="1">
        <v>50</v>
      </c>
      <c r="L34" s="1" t="s">
        <v>1</v>
      </c>
      <c r="M34" s="1" t="s">
        <v>106</v>
      </c>
      <c r="N34" s="1">
        <v>2</v>
      </c>
      <c r="O34" s="1">
        <v>0</v>
      </c>
      <c r="P34" s="1">
        <v>0</v>
      </c>
      <c r="Q34" s="1">
        <v>1</v>
      </c>
      <c r="R34" s="1" t="s">
        <v>5</v>
      </c>
      <c r="S34" s="1" t="s">
        <v>5</v>
      </c>
      <c r="T34" s="1" t="s">
        <v>5</v>
      </c>
      <c r="U34" s="4">
        <v>0</v>
      </c>
      <c r="V34" s="1" t="s">
        <v>7</v>
      </c>
      <c r="W34" s="1" t="s">
        <v>12</v>
      </c>
      <c r="Y34" s="1" t="s">
        <v>106</v>
      </c>
      <c r="Z34" s="1" t="s">
        <v>155</v>
      </c>
      <c r="AA34" s="1" t="s">
        <v>124</v>
      </c>
      <c r="AB34" s="1" t="s">
        <v>6</v>
      </c>
      <c r="AC34" s="1" t="s">
        <v>17</v>
      </c>
      <c r="AD34" s="1" t="s">
        <v>108</v>
      </c>
      <c r="AE34" s="1" t="s">
        <v>109</v>
      </c>
      <c r="AF34" s="1" t="s">
        <v>110</v>
      </c>
      <c r="AG34" s="1" t="s">
        <v>5</v>
      </c>
      <c r="AH34" s="1" t="s">
        <v>111</v>
      </c>
      <c r="AI34" s="1" t="s">
        <v>139</v>
      </c>
      <c r="AJ34" s="1" t="s">
        <v>113</v>
      </c>
      <c r="AK34" s="1" t="s">
        <v>14</v>
      </c>
      <c r="AL34" s="1" t="s">
        <v>114</v>
      </c>
      <c r="AO34" s="1" t="s">
        <v>114</v>
      </c>
      <c r="AR34" s="1" t="s">
        <v>5</v>
      </c>
      <c r="AS34" s="1" t="s">
        <v>5</v>
      </c>
      <c r="AX34" s="1">
        <v>0</v>
      </c>
      <c r="AY34" s="1">
        <v>0</v>
      </c>
      <c r="AZ34" s="1">
        <v>2</v>
      </c>
      <c r="BA34" s="1">
        <v>0</v>
      </c>
      <c r="BB34" s="1">
        <v>0</v>
      </c>
      <c r="BC34" s="1">
        <v>0</v>
      </c>
      <c r="BD34" s="1">
        <v>0</v>
      </c>
      <c r="BE34" s="1">
        <v>1</v>
      </c>
      <c r="BF34" s="1">
        <v>0</v>
      </c>
      <c r="BG34" s="1">
        <v>0</v>
      </c>
      <c r="BH34" s="1">
        <v>0</v>
      </c>
      <c r="BI34" s="1">
        <v>0</v>
      </c>
      <c r="BJ34" s="4">
        <v>1</v>
      </c>
      <c r="BK34" s="4">
        <v>0</v>
      </c>
      <c r="BL34" s="1">
        <v>0</v>
      </c>
      <c r="BM34" s="1">
        <v>0</v>
      </c>
      <c r="BN34" s="1">
        <v>0</v>
      </c>
      <c r="BO34" s="1">
        <v>0</v>
      </c>
      <c r="BP34" s="1" t="s">
        <v>115</v>
      </c>
      <c r="BQ34" s="1">
        <v>-80.152279517365002</v>
      </c>
      <c r="BR34" s="1">
        <v>26.304440021295399</v>
      </c>
      <c r="BS34" s="1">
        <v>783476.80200015998</v>
      </c>
      <c r="BT34" s="1">
        <v>261518.86135658401</v>
      </c>
      <c r="BU34" s="5">
        <v>42306.007488425923</v>
      </c>
    </row>
    <row r="35" spans="1:73" x14ac:dyDescent="0.3">
      <c r="A35" s="1">
        <v>84763685</v>
      </c>
      <c r="B35" s="1">
        <v>101511000621</v>
      </c>
      <c r="C35" s="1" t="s">
        <v>777</v>
      </c>
      <c r="D35" s="1" t="s">
        <v>104</v>
      </c>
      <c r="E35" s="2">
        <v>42313</v>
      </c>
      <c r="F35" s="3">
        <v>0.41319444444444442</v>
      </c>
      <c r="G35" s="1" t="s">
        <v>778</v>
      </c>
      <c r="H35" s="1" t="s">
        <v>105</v>
      </c>
      <c r="I35" s="1" t="s">
        <v>779</v>
      </c>
      <c r="J35" s="1" t="s">
        <v>780</v>
      </c>
      <c r="K35" s="1">
        <v>60</v>
      </c>
      <c r="L35" s="1" t="s">
        <v>2</v>
      </c>
      <c r="M35" s="1" t="s">
        <v>106</v>
      </c>
      <c r="N35" s="1">
        <v>2</v>
      </c>
      <c r="O35" s="1">
        <v>0</v>
      </c>
      <c r="P35" s="1">
        <v>0</v>
      </c>
      <c r="Q35" s="1">
        <v>1</v>
      </c>
      <c r="R35" s="1" t="s">
        <v>5</v>
      </c>
      <c r="S35" s="1" t="s">
        <v>5</v>
      </c>
      <c r="T35" s="1" t="s">
        <v>5</v>
      </c>
      <c r="U35" s="4">
        <v>5500</v>
      </c>
      <c r="V35" s="1" t="s">
        <v>7</v>
      </c>
      <c r="W35" s="1" t="s">
        <v>10</v>
      </c>
      <c r="Y35" s="1" t="s">
        <v>106</v>
      </c>
      <c r="Z35" s="1" t="s">
        <v>155</v>
      </c>
      <c r="AA35" s="1" t="s">
        <v>124</v>
      </c>
      <c r="AB35" s="1" t="s">
        <v>6</v>
      </c>
      <c r="AC35" s="1" t="s">
        <v>17</v>
      </c>
      <c r="AD35" s="1" t="s">
        <v>108</v>
      </c>
      <c r="AE35" s="1" t="s">
        <v>109</v>
      </c>
      <c r="AF35" s="1" t="s">
        <v>781</v>
      </c>
      <c r="AG35" s="1" t="s">
        <v>5</v>
      </c>
      <c r="AH35" s="1" t="s">
        <v>111</v>
      </c>
      <c r="AI35" s="1" t="s">
        <v>139</v>
      </c>
      <c r="AJ35" s="1" t="s">
        <v>153</v>
      </c>
      <c r="AK35" s="1" t="s">
        <v>14</v>
      </c>
      <c r="AL35" s="1" t="s">
        <v>114</v>
      </c>
      <c r="AO35" s="1" t="s">
        <v>114</v>
      </c>
      <c r="AR35" s="1" t="s">
        <v>5</v>
      </c>
      <c r="AS35" s="1" t="s">
        <v>5</v>
      </c>
      <c r="AX35" s="1">
        <v>0</v>
      </c>
      <c r="AY35" s="1">
        <v>0</v>
      </c>
      <c r="AZ35" s="1">
        <v>1</v>
      </c>
      <c r="BA35" s="1">
        <v>0</v>
      </c>
      <c r="BB35" s="1">
        <v>0</v>
      </c>
      <c r="BC35" s="1">
        <v>0</v>
      </c>
      <c r="BD35" s="1">
        <v>0</v>
      </c>
      <c r="BE35" s="1">
        <v>1</v>
      </c>
      <c r="BF35" s="1">
        <v>0</v>
      </c>
      <c r="BG35" s="1">
        <v>0</v>
      </c>
      <c r="BH35" s="1">
        <v>0</v>
      </c>
      <c r="BI35" s="1">
        <v>0</v>
      </c>
      <c r="BJ35" s="4">
        <v>0</v>
      </c>
      <c r="BK35" s="4">
        <v>0</v>
      </c>
      <c r="BL35" s="1">
        <v>0</v>
      </c>
      <c r="BM35" s="1">
        <v>1</v>
      </c>
      <c r="BN35" s="1">
        <v>0</v>
      </c>
      <c r="BO35" s="1">
        <v>5500</v>
      </c>
      <c r="BP35" s="1" t="s">
        <v>115</v>
      </c>
      <c r="BQ35" s="1">
        <v>-80.152780578662501</v>
      </c>
      <c r="BR35" s="1">
        <v>26.3042500212246</v>
      </c>
      <c r="BS35" s="1">
        <v>783427.538562514</v>
      </c>
      <c r="BT35" s="1">
        <v>261496.22519226201</v>
      </c>
      <c r="BU35" s="5">
        <v>42319.778784722221</v>
      </c>
    </row>
    <row r="36" spans="1:73" x14ac:dyDescent="0.3">
      <c r="A36" s="1">
        <v>86256631</v>
      </c>
      <c r="B36" s="1">
        <v>101511001986</v>
      </c>
      <c r="C36" s="1" t="s">
        <v>777</v>
      </c>
      <c r="D36" s="1" t="s">
        <v>104</v>
      </c>
      <c r="E36" s="2">
        <v>42322</v>
      </c>
      <c r="F36" s="3">
        <v>0.56111111111111112</v>
      </c>
      <c r="G36" s="1" t="s">
        <v>778</v>
      </c>
      <c r="H36" s="1" t="s">
        <v>105</v>
      </c>
      <c r="I36" s="1" t="s">
        <v>779</v>
      </c>
      <c r="J36" s="1" t="s">
        <v>780</v>
      </c>
      <c r="K36" s="1">
        <v>5</v>
      </c>
      <c r="L36" s="1" t="s">
        <v>1</v>
      </c>
      <c r="M36" s="1" t="s">
        <v>18</v>
      </c>
      <c r="N36" s="1">
        <v>1</v>
      </c>
      <c r="O36" s="1">
        <v>1</v>
      </c>
      <c r="P36" s="1">
        <v>0</v>
      </c>
      <c r="Q36" s="1">
        <v>1</v>
      </c>
      <c r="R36" s="1" t="s">
        <v>5</v>
      </c>
      <c r="S36" s="1" t="s">
        <v>5</v>
      </c>
      <c r="T36" s="1" t="s">
        <v>5</v>
      </c>
      <c r="U36" s="4">
        <v>8100</v>
      </c>
      <c r="V36" s="1" t="s">
        <v>8</v>
      </c>
      <c r="W36" s="1" t="s">
        <v>10</v>
      </c>
      <c r="Y36" s="1" t="s">
        <v>123</v>
      </c>
      <c r="Z36" s="1" t="s">
        <v>155</v>
      </c>
      <c r="AA36" s="1" t="s">
        <v>124</v>
      </c>
      <c r="AB36" s="1" t="s">
        <v>6</v>
      </c>
      <c r="AC36" s="1" t="s">
        <v>16</v>
      </c>
      <c r="AD36" s="1" t="s">
        <v>108</v>
      </c>
      <c r="AE36" s="1" t="s">
        <v>109</v>
      </c>
      <c r="AF36" s="1" t="s">
        <v>110</v>
      </c>
      <c r="AG36" s="1" t="s">
        <v>5</v>
      </c>
      <c r="AH36" s="1" t="s">
        <v>782</v>
      </c>
      <c r="AI36" s="1" t="s">
        <v>139</v>
      </c>
      <c r="AJ36" s="1" t="s">
        <v>113</v>
      </c>
      <c r="AK36" s="1" t="s">
        <v>15</v>
      </c>
      <c r="AL36" s="1" t="s">
        <v>114</v>
      </c>
      <c r="AO36" s="1" t="s">
        <v>114</v>
      </c>
      <c r="AR36" s="1" t="s">
        <v>5</v>
      </c>
      <c r="AS36" s="1" t="s">
        <v>5</v>
      </c>
      <c r="AX36" s="1">
        <v>0</v>
      </c>
      <c r="AY36" s="1">
        <v>0</v>
      </c>
      <c r="AZ36" s="1">
        <v>0</v>
      </c>
      <c r="BA36" s="1">
        <v>1</v>
      </c>
      <c r="BB36" s="1">
        <v>0</v>
      </c>
      <c r="BC36" s="1">
        <v>0</v>
      </c>
      <c r="BD36" s="1">
        <v>0</v>
      </c>
      <c r="BE36" s="1">
        <v>0</v>
      </c>
      <c r="BF36" s="1">
        <v>1</v>
      </c>
      <c r="BG36" s="1">
        <v>0</v>
      </c>
      <c r="BH36" s="1">
        <v>0</v>
      </c>
      <c r="BI36" s="1">
        <v>0</v>
      </c>
      <c r="BJ36" s="4">
        <v>1</v>
      </c>
      <c r="BK36" s="4">
        <v>0</v>
      </c>
      <c r="BL36" s="1">
        <v>0</v>
      </c>
      <c r="BM36" s="1">
        <v>0</v>
      </c>
      <c r="BN36" s="1">
        <v>100</v>
      </c>
      <c r="BO36" s="1">
        <v>8000</v>
      </c>
      <c r="BP36" s="1" t="s">
        <v>115</v>
      </c>
      <c r="BQ36" s="1">
        <v>-80.152409935293306</v>
      </c>
      <c r="BR36" s="1">
        <v>26.304440021275099</v>
      </c>
      <c r="BS36" s="1">
        <v>783463.80832788104</v>
      </c>
      <c r="BT36" s="1">
        <v>261518.45579437801</v>
      </c>
      <c r="BU36" s="5">
        <v>42332.690763888888</v>
      </c>
    </row>
    <row r="37" spans="1:73" x14ac:dyDescent="0.3">
      <c r="A37" s="1">
        <v>86258223</v>
      </c>
      <c r="B37" s="1">
        <v>101512001538</v>
      </c>
      <c r="C37" s="1" t="s">
        <v>777</v>
      </c>
      <c r="D37" s="1" t="s">
        <v>104</v>
      </c>
      <c r="E37" s="2">
        <v>42347</v>
      </c>
      <c r="F37" s="3">
        <v>0.85416666666666663</v>
      </c>
      <c r="G37" s="1" t="s">
        <v>778</v>
      </c>
      <c r="H37" s="1" t="s">
        <v>105</v>
      </c>
      <c r="I37" s="1" t="s">
        <v>780</v>
      </c>
      <c r="J37" s="1" t="s">
        <v>779</v>
      </c>
      <c r="K37" s="1">
        <v>0</v>
      </c>
      <c r="M37" s="1" t="s">
        <v>18</v>
      </c>
      <c r="N37" s="1">
        <v>1</v>
      </c>
      <c r="O37" s="1">
        <v>1</v>
      </c>
      <c r="P37" s="1">
        <v>0</v>
      </c>
      <c r="Q37" s="1">
        <v>1</v>
      </c>
      <c r="R37" s="1" t="s">
        <v>5</v>
      </c>
      <c r="S37" s="1" t="s">
        <v>5</v>
      </c>
      <c r="T37" s="1" t="s">
        <v>5</v>
      </c>
      <c r="U37" s="4">
        <v>1500</v>
      </c>
      <c r="V37" s="1" t="s">
        <v>7</v>
      </c>
      <c r="W37" s="1" t="s">
        <v>12</v>
      </c>
      <c r="Y37" s="1" t="s">
        <v>123</v>
      </c>
      <c r="Z37" s="1" t="s">
        <v>5</v>
      </c>
      <c r="AA37" s="1" t="s">
        <v>124</v>
      </c>
      <c r="AB37" s="1" t="s">
        <v>6</v>
      </c>
      <c r="AC37" s="1" t="s">
        <v>311</v>
      </c>
      <c r="AD37" s="1" t="s">
        <v>108</v>
      </c>
      <c r="AE37" s="1" t="s">
        <v>109</v>
      </c>
      <c r="AF37" s="1" t="s">
        <v>413</v>
      </c>
      <c r="AG37" s="1" t="s">
        <v>5</v>
      </c>
      <c r="AH37" s="1" t="s">
        <v>782</v>
      </c>
      <c r="AI37" s="1" t="s">
        <v>139</v>
      </c>
      <c r="AJ37" s="1" t="s">
        <v>113</v>
      </c>
      <c r="AK37" s="1" t="s">
        <v>14</v>
      </c>
      <c r="AL37" s="1" t="s">
        <v>114</v>
      </c>
      <c r="AO37" s="1" t="s">
        <v>18</v>
      </c>
      <c r="AR37" s="1" t="s">
        <v>5</v>
      </c>
      <c r="AS37" s="1" t="s">
        <v>5</v>
      </c>
      <c r="AX37" s="1">
        <v>0</v>
      </c>
      <c r="AY37" s="1">
        <v>0</v>
      </c>
      <c r="AZ37" s="1">
        <v>2</v>
      </c>
      <c r="BA37" s="1">
        <v>0</v>
      </c>
      <c r="BB37" s="1">
        <v>1</v>
      </c>
      <c r="BC37" s="1">
        <v>0</v>
      </c>
      <c r="BD37" s="1">
        <v>0</v>
      </c>
      <c r="BE37" s="1">
        <v>1</v>
      </c>
      <c r="BF37" s="1">
        <v>0</v>
      </c>
      <c r="BG37" s="1">
        <v>0</v>
      </c>
      <c r="BH37" s="1">
        <v>0</v>
      </c>
      <c r="BI37" s="1">
        <v>0</v>
      </c>
      <c r="BJ37" s="4">
        <v>0</v>
      </c>
      <c r="BK37" s="4">
        <v>0</v>
      </c>
      <c r="BL37" s="1">
        <v>0</v>
      </c>
      <c r="BM37" s="1">
        <v>0</v>
      </c>
      <c r="BN37" s="1">
        <v>0</v>
      </c>
      <c r="BO37" s="1">
        <v>1500</v>
      </c>
      <c r="BP37" s="1" t="s">
        <v>115</v>
      </c>
      <c r="BQ37" s="1">
        <v>-80.1524199994968</v>
      </c>
      <c r="BR37" s="1">
        <v>26.3042500211263</v>
      </c>
      <c r="BS37" s="1">
        <v>783463.46349999995</v>
      </c>
      <c r="BT37" s="1">
        <v>261497.34640000001</v>
      </c>
      <c r="BU37" s="5">
        <v>42367.71601851852</v>
      </c>
    </row>
    <row r="38" spans="1:73" x14ac:dyDescent="0.3">
      <c r="A38" s="1">
        <v>86259704</v>
      </c>
      <c r="B38" s="1">
        <v>101512004951</v>
      </c>
      <c r="C38" s="1" t="s">
        <v>777</v>
      </c>
      <c r="D38" s="1" t="s">
        <v>104</v>
      </c>
      <c r="E38" s="2">
        <v>42369</v>
      </c>
      <c r="F38" s="3">
        <v>0.71666666666666667</v>
      </c>
      <c r="G38" s="1" t="s">
        <v>778</v>
      </c>
      <c r="H38" s="1" t="s">
        <v>105</v>
      </c>
      <c r="I38" s="1" t="s">
        <v>779</v>
      </c>
      <c r="J38" s="1" t="s">
        <v>780</v>
      </c>
      <c r="K38" s="1">
        <v>20</v>
      </c>
      <c r="L38" s="1" t="s">
        <v>2</v>
      </c>
      <c r="M38" s="1" t="s">
        <v>106</v>
      </c>
      <c r="N38" s="1">
        <v>2</v>
      </c>
      <c r="O38" s="1">
        <v>0</v>
      </c>
      <c r="P38" s="1">
        <v>0</v>
      </c>
      <c r="Q38" s="1">
        <v>0</v>
      </c>
      <c r="R38" s="1" t="s">
        <v>5</v>
      </c>
      <c r="S38" s="1" t="s">
        <v>5</v>
      </c>
      <c r="T38" s="1" t="s">
        <v>5</v>
      </c>
      <c r="U38" s="4">
        <v>3000</v>
      </c>
      <c r="V38" s="1" t="s">
        <v>7</v>
      </c>
      <c r="W38" s="1" t="s">
        <v>10</v>
      </c>
      <c r="Y38" s="1" t="s">
        <v>106</v>
      </c>
      <c r="Z38" s="1" t="s">
        <v>300</v>
      </c>
      <c r="AA38" s="1" t="s">
        <v>107</v>
      </c>
      <c r="AB38" s="1" t="s">
        <v>6</v>
      </c>
      <c r="AC38" s="1" t="s">
        <v>17</v>
      </c>
      <c r="AD38" s="1" t="s">
        <v>108</v>
      </c>
      <c r="AE38" s="1" t="s">
        <v>109</v>
      </c>
      <c r="AF38" s="1" t="s">
        <v>781</v>
      </c>
      <c r="AG38" s="1" t="s">
        <v>5</v>
      </c>
      <c r="AH38" s="1" t="s">
        <v>111</v>
      </c>
      <c r="AI38" s="1" t="s">
        <v>785</v>
      </c>
      <c r="AJ38" s="1" t="s">
        <v>113</v>
      </c>
      <c r="AK38" s="1" t="s">
        <v>14</v>
      </c>
      <c r="AL38" s="1" t="s">
        <v>114</v>
      </c>
      <c r="AO38" s="1" t="s">
        <v>114</v>
      </c>
      <c r="AR38" s="1" t="s">
        <v>5</v>
      </c>
      <c r="AS38" s="1" t="s">
        <v>5</v>
      </c>
      <c r="AX38" s="1">
        <v>0</v>
      </c>
      <c r="AY38" s="1">
        <v>0</v>
      </c>
      <c r="AZ38" s="1">
        <v>1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4">
        <v>0</v>
      </c>
      <c r="BK38" s="4">
        <v>0</v>
      </c>
      <c r="BL38" s="1">
        <v>0</v>
      </c>
      <c r="BM38" s="1">
        <v>0</v>
      </c>
      <c r="BN38" s="1">
        <v>0</v>
      </c>
      <c r="BO38" s="1">
        <v>3000</v>
      </c>
      <c r="BP38" s="1" t="s">
        <v>115</v>
      </c>
      <c r="BQ38" s="1">
        <v>-80.152660193089105</v>
      </c>
      <c r="BR38" s="1">
        <v>26.3042500213285</v>
      </c>
      <c r="BS38" s="1">
        <v>783439.53272238595</v>
      </c>
      <c r="BT38" s="1">
        <v>261496.599530284</v>
      </c>
      <c r="BU38" s="5">
        <v>42374.72552083333</v>
      </c>
    </row>
  </sheetData>
  <autoFilter ref="A1:BU1" xr:uid="{2CD0CCCE-6D07-46CF-B26F-55DBED4F141A}">
    <sortState xmlns:xlrd2="http://schemas.microsoft.com/office/spreadsheetml/2017/richdata2" ref="A2:BU38">
      <sortCondition ref="E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41D5-48E0-47FE-BB6B-4F56240FBCFB}">
  <dimension ref="A1:GC1001"/>
  <sheetViews>
    <sheetView workbookViewId="0"/>
  </sheetViews>
  <sheetFormatPr defaultColWidth="8.88671875" defaultRowHeight="14.4" x14ac:dyDescent="0.3"/>
  <cols>
    <col min="1" max="1" width="8.88671875" style="89"/>
    <col min="2" max="2" width="11.109375" style="1" customWidth="1"/>
    <col min="3" max="3" width="9.109375" style="1" customWidth="1"/>
    <col min="4" max="4" width="11.5546875" style="1" bestFit="1" customWidth="1"/>
    <col min="5" max="8" width="9.109375" style="1" customWidth="1"/>
    <col min="9" max="9" width="10.88671875" style="1" bestFit="1" customWidth="1"/>
    <col min="10" max="28" width="9.109375" style="1" customWidth="1"/>
    <col min="29" max="29" width="8.88671875" style="1" customWidth="1"/>
    <col min="30" max="124" width="9.109375" style="1" customWidth="1"/>
    <col min="125" max="125" width="8.88671875" style="1" customWidth="1"/>
    <col min="126" max="130" width="8.88671875" style="1"/>
    <col min="131" max="131" width="43.33203125" style="1" customWidth="1"/>
    <col min="132" max="132" width="15" style="1" customWidth="1"/>
    <col min="133" max="133" width="15" style="45" customWidth="1"/>
    <col min="134" max="134" width="15" style="1" customWidth="1"/>
    <col min="135" max="135" width="18.33203125" style="1" customWidth="1"/>
    <col min="136" max="141" width="15" style="1" customWidth="1"/>
    <col min="142" max="142" width="8.88671875" style="1"/>
    <col min="143" max="152" width="15" style="1" customWidth="1"/>
    <col min="153" max="153" width="8.88671875" style="1" customWidth="1"/>
    <col min="154" max="156" width="8.88671875" style="12" customWidth="1"/>
    <col min="157" max="157" width="8.88671875" style="1" customWidth="1"/>
    <col min="158" max="159" width="8.88671875" style="1"/>
    <col min="160" max="160" width="24.6640625" style="1" customWidth="1"/>
    <col min="161" max="170" width="9.109375" style="1" customWidth="1"/>
    <col min="171" max="16384" width="8.88671875" style="1"/>
  </cols>
  <sheetData>
    <row r="1" spans="1:182" ht="72.599999999999994" thickBot="1" x14ac:dyDescent="0.35">
      <c r="A1" s="6" t="s">
        <v>157</v>
      </c>
      <c r="B1" s="7" t="s">
        <v>158</v>
      </c>
      <c r="C1" s="7" t="s">
        <v>159</v>
      </c>
      <c r="D1" s="8" t="s">
        <v>160</v>
      </c>
      <c r="E1" s="7" t="s">
        <v>161</v>
      </c>
      <c r="F1" s="7" t="s">
        <v>162</v>
      </c>
      <c r="G1" s="8" t="s">
        <v>163</v>
      </c>
      <c r="H1" s="8" t="s">
        <v>164</v>
      </c>
      <c r="I1" s="8" t="s">
        <v>165</v>
      </c>
      <c r="J1" s="7" t="s">
        <v>166</v>
      </c>
      <c r="K1" s="8" t="s">
        <v>167</v>
      </c>
      <c r="L1" s="8" t="s">
        <v>168</v>
      </c>
      <c r="M1" s="8" t="s">
        <v>169</v>
      </c>
      <c r="N1" s="8" t="s">
        <v>170</v>
      </c>
      <c r="O1" s="8" t="s">
        <v>171</v>
      </c>
      <c r="P1" s="8" t="s">
        <v>172</v>
      </c>
      <c r="Q1" s="8" t="s">
        <v>173</v>
      </c>
      <c r="R1" s="8" t="s">
        <v>174</v>
      </c>
      <c r="S1" s="8" t="s">
        <v>175</v>
      </c>
      <c r="T1" s="7" t="s">
        <v>176</v>
      </c>
      <c r="U1" s="8" t="s">
        <v>177</v>
      </c>
      <c r="V1" s="8" t="s">
        <v>178</v>
      </c>
      <c r="W1" s="8" t="s">
        <v>179</v>
      </c>
      <c r="X1" s="8" t="s">
        <v>180</v>
      </c>
      <c r="Y1" s="8" t="s">
        <v>181</v>
      </c>
      <c r="Z1" s="7" t="s">
        <v>182</v>
      </c>
      <c r="AA1" s="8" t="s">
        <v>183</v>
      </c>
      <c r="AB1" s="7" t="s">
        <v>184</v>
      </c>
      <c r="AC1" s="7" t="s">
        <v>185</v>
      </c>
      <c r="AD1" s="7" t="s">
        <v>186</v>
      </c>
      <c r="AE1" s="8" t="s">
        <v>187</v>
      </c>
      <c r="AF1" s="8" t="s">
        <v>188</v>
      </c>
      <c r="AG1" s="7" t="s">
        <v>189</v>
      </c>
      <c r="AH1" s="7" t="s">
        <v>190</v>
      </c>
      <c r="AI1" s="8" t="s">
        <v>191</v>
      </c>
      <c r="AJ1" s="8" t="s">
        <v>192</v>
      </c>
      <c r="AK1" s="8" t="s">
        <v>193</v>
      </c>
      <c r="AL1" s="7" t="s">
        <v>194</v>
      </c>
      <c r="AM1" s="7" t="s">
        <v>195</v>
      </c>
      <c r="AN1" s="7" t="s">
        <v>196</v>
      </c>
      <c r="AO1" s="8" t="s">
        <v>197</v>
      </c>
      <c r="AP1" s="7" t="s">
        <v>198</v>
      </c>
      <c r="AQ1" s="8" t="s">
        <v>199</v>
      </c>
      <c r="AR1" s="8" t="s">
        <v>200</v>
      </c>
      <c r="AS1" s="8" t="s">
        <v>201</v>
      </c>
      <c r="AT1" s="8" t="s">
        <v>202</v>
      </c>
      <c r="AU1" s="7" t="s">
        <v>203</v>
      </c>
      <c r="AV1" s="8" t="s">
        <v>204</v>
      </c>
      <c r="AW1" s="8" t="s">
        <v>205</v>
      </c>
      <c r="AX1" s="7" t="s">
        <v>206</v>
      </c>
      <c r="AY1" s="8" t="s">
        <v>207</v>
      </c>
      <c r="AZ1" s="8" t="s">
        <v>208</v>
      </c>
      <c r="BA1" s="8" t="s">
        <v>209</v>
      </c>
      <c r="BB1" s="8" t="s">
        <v>210</v>
      </c>
      <c r="BC1" s="8" t="s">
        <v>211</v>
      </c>
      <c r="BD1" s="8" t="s">
        <v>212</v>
      </c>
      <c r="BE1" s="8" t="s">
        <v>213</v>
      </c>
      <c r="BF1" s="8" t="s">
        <v>214</v>
      </c>
      <c r="BG1" s="8" t="s">
        <v>215</v>
      </c>
      <c r="BH1" s="8" t="s">
        <v>216</v>
      </c>
      <c r="BI1" s="8" t="s">
        <v>217</v>
      </c>
      <c r="BJ1" s="8" t="s">
        <v>218</v>
      </c>
      <c r="BK1" s="8" t="s">
        <v>219</v>
      </c>
      <c r="BL1" s="8" t="s">
        <v>218</v>
      </c>
      <c r="BM1" s="7" t="s">
        <v>220</v>
      </c>
      <c r="BN1" s="8" t="s">
        <v>220</v>
      </c>
      <c r="BO1" s="8" t="s">
        <v>221</v>
      </c>
      <c r="BP1" s="8" t="s">
        <v>222</v>
      </c>
      <c r="BQ1" s="8" t="s">
        <v>223</v>
      </c>
      <c r="BR1" s="7" t="s">
        <v>224</v>
      </c>
      <c r="BS1" s="8" t="s">
        <v>225</v>
      </c>
      <c r="BT1" s="7" t="s">
        <v>226</v>
      </c>
      <c r="BU1" s="8" t="s">
        <v>227</v>
      </c>
      <c r="BV1" s="8" t="s">
        <v>228</v>
      </c>
      <c r="BW1" s="8" t="s">
        <v>229</v>
      </c>
      <c r="BX1" s="8" t="s">
        <v>230</v>
      </c>
      <c r="BY1" s="7" t="s">
        <v>231</v>
      </c>
      <c r="BZ1" s="8" t="s">
        <v>232</v>
      </c>
      <c r="CA1" s="8" t="s">
        <v>233</v>
      </c>
      <c r="CB1" s="8" t="s">
        <v>234</v>
      </c>
      <c r="CC1" s="8" t="s">
        <v>235</v>
      </c>
      <c r="CD1" s="8" t="s">
        <v>236</v>
      </c>
      <c r="CE1" s="8" t="s">
        <v>237</v>
      </c>
      <c r="CF1" s="7" t="s">
        <v>238</v>
      </c>
      <c r="CG1" s="7" t="s">
        <v>239</v>
      </c>
      <c r="CH1" s="7" t="s">
        <v>240</v>
      </c>
      <c r="CI1" s="7" t="s">
        <v>241</v>
      </c>
      <c r="CJ1" s="8" t="s">
        <v>242</v>
      </c>
      <c r="CK1" s="8" t="s">
        <v>243</v>
      </c>
      <c r="CL1" s="8" t="s">
        <v>244</v>
      </c>
      <c r="CM1" s="8" t="s">
        <v>245</v>
      </c>
      <c r="CN1" s="7" t="s">
        <v>246</v>
      </c>
      <c r="CO1" s="8" t="s">
        <v>247</v>
      </c>
      <c r="CP1" s="8" t="s">
        <v>248</v>
      </c>
      <c r="CQ1" s="8" t="s">
        <v>249</v>
      </c>
      <c r="CR1" s="8" t="s">
        <v>250</v>
      </c>
      <c r="CS1" s="8" t="s">
        <v>251</v>
      </c>
      <c r="CT1" s="8" t="s">
        <v>252</v>
      </c>
      <c r="CU1" s="8" t="s">
        <v>253</v>
      </c>
      <c r="CV1" s="8" t="s">
        <v>254</v>
      </c>
      <c r="CW1" s="8" t="s">
        <v>255</v>
      </c>
      <c r="CX1" s="8" t="s">
        <v>256</v>
      </c>
      <c r="CY1" s="8" t="s">
        <v>257</v>
      </c>
      <c r="CZ1" s="8" t="s">
        <v>258</v>
      </c>
      <c r="DA1" s="8" t="s">
        <v>259</v>
      </c>
      <c r="DB1" s="8" t="s">
        <v>260</v>
      </c>
      <c r="DC1" s="8" t="s">
        <v>261</v>
      </c>
      <c r="DD1" s="8" t="s">
        <v>262</v>
      </c>
      <c r="DE1" s="8" t="s">
        <v>263</v>
      </c>
      <c r="DF1" s="8" t="s">
        <v>264</v>
      </c>
      <c r="DG1" s="7" t="s">
        <v>265</v>
      </c>
      <c r="DH1" s="7" t="s">
        <v>266</v>
      </c>
      <c r="DI1" s="7" t="s">
        <v>267</v>
      </c>
      <c r="DJ1" s="8" t="s">
        <v>268</v>
      </c>
      <c r="DK1" s="8" t="s">
        <v>269</v>
      </c>
      <c r="DL1" s="8" t="s">
        <v>270</v>
      </c>
      <c r="DM1" s="8" t="s">
        <v>271</v>
      </c>
      <c r="DN1" s="8" t="s">
        <v>272</v>
      </c>
      <c r="DO1" s="8" t="s">
        <v>273</v>
      </c>
      <c r="DP1" s="8" t="s">
        <v>274</v>
      </c>
      <c r="DQ1" s="8" t="s">
        <v>275</v>
      </c>
      <c r="DR1" s="8" t="s">
        <v>276</v>
      </c>
      <c r="DS1" s="8" t="s">
        <v>277</v>
      </c>
      <c r="DT1" s="8" t="s">
        <v>278</v>
      </c>
      <c r="DU1" s="9" t="s">
        <v>279</v>
      </c>
      <c r="DV1" s="10"/>
      <c r="DW1" s="10"/>
      <c r="DX1" s="10"/>
      <c r="EA1" s="11"/>
      <c r="EB1" s="11">
        <v>21.7</v>
      </c>
      <c r="EC1" s="11">
        <f>EB1+0.1</f>
        <v>21.8</v>
      </c>
      <c r="ED1" s="11">
        <f t="shared" ref="ED1:EK1" si="0">EC1+0.1</f>
        <v>21.900000000000002</v>
      </c>
      <c r="EE1" s="11">
        <f t="shared" si="0"/>
        <v>22.000000000000004</v>
      </c>
      <c r="EF1" s="11">
        <f t="shared" si="0"/>
        <v>22.100000000000005</v>
      </c>
      <c r="EG1" s="11">
        <f t="shared" si="0"/>
        <v>22.200000000000006</v>
      </c>
      <c r="EH1" s="11">
        <f t="shared" si="0"/>
        <v>22.300000000000008</v>
      </c>
      <c r="EI1" s="11">
        <f t="shared" si="0"/>
        <v>22.400000000000009</v>
      </c>
      <c r="EJ1" s="11">
        <f t="shared" si="0"/>
        <v>22.500000000000011</v>
      </c>
      <c r="EK1" s="11">
        <f t="shared" si="0"/>
        <v>22.600000000000012</v>
      </c>
      <c r="EL1" s="11">
        <f>EK1+0.1</f>
        <v>22.700000000000014</v>
      </c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82" ht="15" thickBot="1" x14ac:dyDescent="0.35">
      <c r="A2" s="13">
        <v>21.815999999999999</v>
      </c>
      <c r="B2" s="1">
        <v>839237160</v>
      </c>
      <c r="C2" s="1">
        <v>2013</v>
      </c>
      <c r="D2" s="2">
        <v>41392</v>
      </c>
      <c r="E2" s="1">
        <v>113</v>
      </c>
      <c r="F2" s="1">
        <v>7</v>
      </c>
      <c r="G2" s="1">
        <v>4</v>
      </c>
      <c r="H2" s="1">
        <v>86</v>
      </c>
      <c r="I2" s="1">
        <v>86012000</v>
      </c>
      <c r="J2" s="1">
        <v>0</v>
      </c>
      <c r="K2" s="1">
        <v>2675</v>
      </c>
      <c r="L2" s="1">
        <v>0</v>
      </c>
      <c r="M2" s="1" t="s">
        <v>286</v>
      </c>
      <c r="N2" s="1" t="s">
        <v>288</v>
      </c>
      <c r="O2" s="1" t="s">
        <v>515</v>
      </c>
      <c r="P2" s="1" t="s">
        <v>516</v>
      </c>
      <c r="Q2" s="1">
        <v>0</v>
      </c>
      <c r="R2" s="1" t="s">
        <v>281</v>
      </c>
      <c r="S2" s="1" t="s">
        <v>288</v>
      </c>
      <c r="T2" s="1" t="s">
        <v>282</v>
      </c>
      <c r="U2" s="1" t="s">
        <v>283</v>
      </c>
      <c r="V2" s="1">
        <v>10</v>
      </c>
      <c r="W2" s="1">
        <v>36</v>
      </c>
      <c r="X2" s="1" t="s">
        <v>517</v>
      </c>
      <c r="Y2" s="1">
        <v>2</v>
      </c>
      <c r="Z2" s="1">
        <v>3</v>
      </c>
      <c r="AA2" s="1">
        <v>1</v>
      </c>
      <c r="AB2" s="1">
        <v>14</v>
      </c>
      <c r="AC2" s="1">
        <v>2</v>
      </c>
      <c r="AD2" s="1">
        <v>1</v>
      </c>
      <c r="AE2" s="1">
        <v>1</v>
      </c>
      <c r="AF2" s="1">
        <v>1</v>
      </c>
      <c r="AG2" s="1" t="s">
        <v>301</v>
      </c>
      <c r="AH2" s="1">
        <v>1</v>
      </c>
      <c r="AI2" s="1">
        <v>3</v>
      </c>
      <c r="AJ2" s="1">
        <v>3</v>
      </c>
      <c r="AK2" s="1">
        <v>2</v>
      </c>
      <c r="AL2" s="1">
        <v>1</v>
      </c>
      <c r="AM2" s="1">
        <v>4</v>
      </c>
      <c r="AN2" s="1">
        <v>1</v>
      </c>
      <c r="AO2" s="1">
        <v>1</v>
      </c>
      <c r="AP2" s="1">
        <v>1</v>
      </c>
      <c r="AQ2" s="1">
        <v>0</v>
      </c>
      <c r="AR2" s="1">
        <v>0</v>
      </c>
      <c r="AS2" s="1">
        <v>0</v>
      </c>
      <c r="AT2" s="1">
        <v>0</v>
      </c>
      <c r="AU2" s="1">
        <v>1</v>
      </c>
      <c r="AV2" s="1">
        <v>0</v>
      </c>
      <c r="AW2" s="1">
        <v>0</v>
      </c>
      <c r="AX2" s="1">
        <v>1</v>
      </c>
      <c r="AY2" s="1">
        <v>0</v>
      </c>
      <c r="AZ2" s="1">
        <v>0</v>
      </c>
      <c r="BA2" s="1">
        <v>5</v>
      </c>
      <c r="BB2" s="1">
        <v>1</v>
      </c>
      <c r="BC2" s="1">
        <v>1</v>
      </c>
      <c r="BD2" s="1">
        <v>5</v>
      </c>
      <c r="BE2" s="1">
        <v>14</v>
      </c>
      <c r="BF2" s="1">
        <v>33</v>
      </c>
      <c r="BG2" s="1">
        <v>3</v>
      </c>
      <c r="BH2" s="1">
        <v>495</v>
      </c>
      <c r="BI2" s="1">
        <v>36</v>
      </c>
      <c r="BJ2" s="1">
        <v>1</v>
      </c>
      <c r="BK2" s="1">
        <v>3</v>
      </c>
      <c r="BL2" s="1" t="s">
        <v>288</v>
      </c>
      <c r="BM2" s="1">
        <v>5</v>
      </c>
      <c r="BN2" s="1">
        <v>12</v>
      </c>
      <c r="BO2" s="1">
        <v>0</v>
      </c>
      <c r="BP2" s="1">
        <v>28</v>
      </c>
      <c r="BQ2" s="1" t="s">
        <v>496</v>
      </c>
      <c r="BR2" s="1">
        <v>45</v>
      </c>
      <c r="BS2" s="1">
        <v>0</v>
      </c>
      <c r="BT2" s="1">
        <v>42000</v>
      </c>
      <c r="BU2" s="1">
        <v>4.9000000000000004</v>
      </c>
      <c r="BV2" s="1">
        <v>41</v>
      </c>
      <c r="BW2" s="1">
        <v>14</v>
      </c>
      <c r="BX2" s="1">
        <v>14</v>
      </c>
      <c r="BY2" s="1">
        <v>1</v>
      </c>
      <c r="BZ2" s="1">
        <v>1</v>
      </c>
      <c r="CA2" s="1">
        <v>0</v>
      </c>
      <c r="CB2" s="1">
        <v>0</v>
      </c>
      <c r="CC2" s="1">
        <v>0</v>
      </c>
      <c r="CD2" s="1">
        <v>4</v>
      </c>
      <c r="CE2" s="1">
        <v>14</v>
      </c>
      <c r="CF2" s="1">
        <v>1</v>
      </c>
      <c r="CG2" s="1" t="s">
        <v>155</v>
      </c>
      <c r="CH2" s="1">
        <v>11</v>
      </c>
      <c r="CI2" s="1">
        <v>43</v>
      </c>
      <c r="CJ2" s="1">
        <v>2</v>
      </c>
      <c r="CK2" s="1">
        <v>1</v>
      </c>
      <c r="CL2" s="1">
        <v>14</v>
      </c>
      <c r="CM2" s="1">
        <v>14</v>
      </c>
      <c r="CN2" s="1">
        <v>1</v>
      </c>
      <c r="CO2" s="1">
        <v>1</v>
      </c>
      <c r="CP2" s="1">
        <v>0</v>
      </c>
      <c r="CQ2" s="1">
        <v>0</v>
      </c>
      <c r="CR2" s="1">
        <v>0</v>
      </c>
      <c r="CS2" s="1">
        <v>4</v>
      </c>
      <c r="CT2" s="1">
        <v>2</v>
      </c>
      <c r="CU2" s="1">
        <v>1</v>
      </c>
      <c r="CV2" s="1" t="s">
        <v>5</v>
      </c>
      <c r="CW2" s="1">
        <v>1</v>
      </c>
      <c r="CX2" s="1">
        <v>57</v>
      </c>
      <c r="CY2" s="1">
        <v>1</v>
      </c>
      <c r="CZ2" s="1">
        <v>1</v>
      </c>
      <c r="DA2" s="1">
        <v>10000</v>
      </c>
      <c r="DB2" s="1">
        <v>10000</v>
      </c>
      <c r="DC2" s="1">
        <v>0</v>
      </c>
      <c r="DD2" s="1">
        <v>4</v>
      </c>
      <c r="DE2" s="1">
        <v>2</v>
      </c>
      <c r="DF2" s="1">
        <v>2</v>
      </c>
      <c r="DG2" s="1">
        <v>0</v>
      </c>
      <c r="DH2" s="1">
        <v>2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26.304261400000001</v>
      </c>
      <c r="DP2" s="1">
        <v>80.152507299999996</v>
      </c>
      <c r="DQ2" s="2">
        <v>43132</v>
      </c>
      <c r="DR2" s="228">
        <v>0.48394675925925923</v>
      </c>
      <c r="DS2" s="1">
        <v>1</v>
      </c>
      <c r="DT2" s="1" t="s">
        <v>290</v>
      </c>
      <c r="DU2" s="17">
        <f t="shared" ref="DU2:DU38" si="1">IF(OR(Z2=1,Z2=6),1,0)</f>
        <v>0</v>
      </c>
      <c r="DX2" s="18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82" ht="20.25" customHeight="1" thickBot="1" x14ac:dyDescent="0.35">
      <c r="A3" s="13">
        <v>21.832999999999998</v>
      </c>
      <c r="B3" s="1">
        <v>840996710</v>
      </c>
      <c r="C3" s="1">
        <v>2013</v>
      </c>
      <c r="D3" s="2">
        <v>41444</v>
      </c>
      <c r="E3" s="1">
        <v>733</v>
      </c>
      <c r="F3" s="1">
        <v>3</v>
      </c>
      <c r="G3" s="1">
        <v>4</v>
      </c>
      <c r="H3" s="1">
        <v>86</v>
      </c>
      <c r="I3" s="1">
        <v>86012000</v>
      </c>
      <c r="J3" s="1">
        <v>4.0000000000000001E-3</v>
      </c>
      <c r="K3" s="1">
        <v>2675</v>
      </c>
      <c r="L3" s="1">
        <v>4.0000000000000001E-3</v>
      </c>
      <c r="M3" s="1" t="s">
        <v>280</v>
      </c>
      <c r="N3" s="1" t="s">
        <v>300</v>
      </c>
      <c r="O3" s="1" t="s">
        <v>525</v>
      </c>
      <c r="P3" s="1" t="s">
        <v>526</v>
      </c>
      <c r="Q3" s="1">
        <v>20</v>
      </c>
      <c r="R3" s="1" t="s">
        <v>281</v>
      </c>
      <c r="S3" s="1" t="s">
        <v>300</v>
      </c>
      <c r="T3" s="1" t="s">
        <v>282</v>
      </c>
      <c r="U3" s="1" t="s">
        <v>283</v>
      </c>
      <c r="V3" s="1">
        <v>10</v>
      </c>
      <c r="W3" s="1">
        <v>36</v>
      </c>
      <c r="X3" s="1" t="s">
        <v>517</v>
      </c>
      <c r="Y3" s="1">
        <v>2</v>
      </c>
      <c r="Z3" s="1">
        <v>1</v>
      </c>
      <c r="AA3" s="1">
        <v>2</v>
      </c>
      <c r="AB3" s="1">
        <v>14</v>
      </c>
      <c r="AC3" s="1">
        <v>1</v>
      </c>
      <c r="AD3" s="1">
        <v>1</v>
      </c>
      <c r="AE3" s="1">
        <v>1</v>
      </c>
      <c r="AF3" s="1">
        <v>1</v>
      </c>
      <c r="AG3" s="1" t="s">
        <v>301</v>
      </c>
      <c r="AH3" s="1" t="s">
        <v>292</v>
      </c>
      <c r="AI3" s="1">
        <v>3</v>
      </c>
      <c r="AJ3" s="1">
        <v>3</v>
      </c>
      <c r="AK3" s="1">
        <v>1</v>
      </c>
      <c r="AL3" s="1">
        <v>1</v>
      </c>
      <c r="AM3" s="1">
        <v>1</v>
      </c>
      <c r="AN3" s="1">
        <v>1</v>
      </c>
      <c r="AO3" s="1">
        <v>1</v>
      </c>
      <c r="AP3" s="1">
        <v>1</v>
      </c>
      <c r="AQ3" s="1">
        <v>0</v>
      </c>
      <c r="AR3" s="1">
        <v>0</v>
      </c>
      <c r="AS3" s="1">
        <v>0</v>
      </c>
      <c r="AT3" s="1">
        <v>0</v>
      </c>
      <c r="AU3" s="1">
        <v>1</v>
      </c>
      <c r="AV3" s="1">
        <v>0</v>
      </c>
      <c r="AW3" s="1">
        <v>0</v>
      </c>
      <c r="AX3" s="1">
        <v>1</v>
      </c>
      <c r="AY3" s="1">
        <v>0</v>
      </c>
      <c r="AZ3" s="1">
        <v>0</v>
      </c>
      <c r="BA3" s="1">
        <v>5</v>
      </c>
      <c r="BB3" s="1">
        <v>5</v>
      </c>
      <c r="BC3" s="1">
        <v>0</v>
      </c>
      <c r="BD3" s="1">
        <v>5</v>
      </c>
      <c r="BE3" s="1">
        <v>14</v>
      </c>
      <c r="BF3" s="1">
        <v>33</v>
      </c>
      <c r="BG3" s="1">
        <v>3</v>
      </c>
      <c r="BH3" s="1">
        <v>495</v>
      </c>
      <c r="BI3" s="1">
        <v>36</v>
      </c>
      <c r="BJ3" s="1">
        <v>1</v>
      </c>
      <c r="BK3" s="1">
        <v>3</v>
      </c>
      <c r="BL3" s="1" t="s">
        <v>288</v>
      </c>
      <c r="BM3" s="1">
        <v>5</v>
      </c>
      <c r="BN3" s="1">
        <v>12</v>
      </c>
      <c r="BO3" s="1">
        <v>0</v>
      </c>
      <c r="BP3" s="1">
        <v>28</v>
      </c>
      <c r="BQ3" s="1" t="s">
        <v>496</v>
      </c>
      <c r="BR3" s="1">
        <v>45</v>
      </c>
      <c r="BS3" s="1">
        <v>0</v>
      </c>
      <c r="BT3" s="1">
        <v>42000</v>
      </c>
      <c r="BU3" s="1">
        <v>4.9000000000000004</v>
      </c>
      <c r="BV3" s="1">
        <v>41</v>
      </c>
      <c r="BW3" s="1">
        <v>14</v>
      </c>
      <c r="BX3" s="1">
        <v>14</v>
      </c>
      <c r="BY3" s="1">
        <v>88</v>
      </c>
      <c r="BZ3" s="1">
        <v>88</v>
      </c>
      <c r="CA3" s="1">
        <v>0</v>
      </c>
      <c r="CB3" s="1">
        <v>0</v>
      </c>
      <c r="CC3" s="1">
        <v>0</v>
      </c>
      <c r="CD3" s="1">
        <v>4</v>
      </c>
      <c r="CE3" s="1">
        <v>1</v>
      </c>
      <c r="CF3" s="1">
        <v>88</v>
      </c>
      <c r="CG3" s="1" t="s">
        <v>155</v>
      </c>
      <c r="CH3" s="1">
        <v>77</v>
      </c>
      <c r="CI3" s="1">
        <v>0</v>
      </c>
      <c r="CJ3" s="1">
        <v>88</v>
      </c>
      <c r="CK3" s="1">
        <v>88</v>
      </c>
      <c r="CL3" s="1">
        <v>14</v>
      </c>
      <c r="CM3" s="1">
        <v>14</v>
      </c>
      <c r="CN3" s="1">
        <v>16</v>
      </c>
      <c r="CO3" s="1">
        <v>1</v>
      </c>
      <c r="CP3" s="1">
        <v>0</v>
      </c>
      <c r="CQ3" s="1">
        <v>0</v>
      </c>
      <c r="CR3" s="1">
        <v>0</v>
      </c>
      <c r="CS3" s="1">
        <v>4</v>
      </c>
      <c r="CT3" s="1">
        <v>8</v>
      </c>
      <c r="CU3" s="1">
        <v>13</v>
      </c>
      <c r="CV3" s="1" t="s">
        <v>155</v>
      </c>
      <c r="CW3" s="1">
        <v>1</v>
      </c>
      <c r="CX3" s="1">
        <v>25</v>
      </c>
      <c r="CY3" s="1">
        <v>1</v>
      </c>
      <c r="CZ3" s="1">
        <v>1</v>
      </c>
      <c r="DA3" s="1">
        <v>1000</v>
      </c>
      <c r="DB3" s="1">
        <v>1000</v>
      </c>
      <c r="DC3" s="1">
        <v>0</v>
      </c>
      <c r="DD3" s="1">
        <v>4</v>
      </c>
      <c r="DE3" s="1">
        <v>2</v>
      </c>
      <c r="DF3" s="1">
        <v>2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26.304262399999999</v>
      </c>
      <c r="DP3" s="1">
        <v>80.152442899999997</v>
      </c>
      <c r="DQ3" s="2">
        <v>43132</v>
      </c>
      <c r="DR3" s="228">
        <v>0.48394675925925923</v>
      </c>
      <c r="DS3" s="1">
        <v>1</v>
      </c>
      <c r="DT3" s="1" t="s">
        <v>290</v>
      </c>
      <c r="DU3" s="17">
        <f t="shared" si="1"/>
        <v>1</v>
      </c>
      <c r="DX3" s="18"/>
      <c r="EA3" s="254" t="s">
        <v>293</v>
      </c>
      <c r="EB3" s="256" t="s">
        <v>294</v>
      </c>
      <c r="EC3" s="257"/>
      <c r="ED3" s="257"/>
      <c r="EE3" s="257"/>
      <c r="EF3" s="257"/>
      <c r="EG3" s="257"/>
      <c r="EH3" s="257"/>
      <c r="EI3" s="257"/>
      <c r="EJ3" s="257"/>
      <c r="EK3" s="257"/>
      <c r="EL3" s="258"/>
      <c r="EM3" s="259" t="s">
        <v>295</v>
      </c>
      <c r="EN3" s="19"/>
      <c r="EO3" s="19"/>
      <c r="EP3" s="19"/>
      <c r="EQ3" s="19"/>
      <c r="ES3" s="19"/>
      <c r="ET3" s="19"/>
      <c r="EU3" s="19"/>
      <c r="EV3" s="19"/>
      <c r="EW3" s="19"/>
      <c r="FX3" s="20"/>
      <c r="FY3" s="20"/>
      <c r="FZ3" s="20"/>
    </row>
    <row r="4" spans="1:182" ht="15" thickBot="1" x14ac:dyDescent="0.35">
      <c r="A4" s="13">
        <f>IF(I4=87470000,J4,IF(I4=86470000,J4+47.24,IF(I4=93470000,J4+73.15,IF(I4=89470000,J4+117.81,IF(I4=94470000,J4+138.13,IF(I4=88470000,J4+IF(J4&lt;=7.992,173.08,188.54),IF(I4=91470000,J4+181.08,IF(I4=92470000,J4+190.51,IF(I4=92471000,J4+208.45,IF(I4=75470000,J4+249.31,IF(I4=11470000,J4+274.18,IF(I4=18470000,J4+297.87,IF(I4=75474000,J4,IF(I4=92472000,J4+1.08,IF(I4=75474000,J4+4,IF(I4=77470000,J4+37.71,IF(I4=75471000,J4,IF(I4=10471000,J4,IF(I4=16470000,J4,IF(I4=10470000,J4+IF(J4&lt;=12.206,2.32,13.58),IF(I4=14470000,J4+17.26,IF(I4=8470000,J4+36.66,IF(I4=87471000,J4+0.25,IF(I4=86471000,J4+40.01,IF(I4=86472000,J4,IF(I4=92473000,J4+0.89,IF(I4=75473000,J4+5.56,"RAMP")))))))))))))))))))))))))))</f>
        <v>21.832999999999998</v>
      </c>
      <c r="B4" s="1">
        <v>840998380</v>
      </c>
      <c r="C4" s="1">
        <v>2013</v>
      </c>
      <c r="D4" s="2">
        <v>41452</v>
      </c>
      <c r="E4" s="1">
        <v>1508</v>
      </c>
      <c r="F4" s="1">
        <v>4</v>
      </c>
      <c r="G4" s="1">
        <v>8</v>
      </c>
      <c r="H4" s="1">
        <v>86</v>
      </c>
      <c r="I4" s="1">
        <v>86472000</v>
      </c>
      <c r="J4" s="1">
        <v>21.832999999999998</v>
      </c>
      <c r="K4" s="1">
        <v>2675</v>
      </c>
      <c r="L4" s="1">
        <v>2E-3</v>
      </c>
      <c r="M4" s="1" t="s">
        <v>280</v>
      </c>
      <c r="N4" s="1" t="s">
        <v>155</v>
      </c>
      <c r="O4" s="1" t="s">
        <v>298</v>
      </c>
      <c r="P4" s="1" t="s">
        <v>519</v>
      </c>
      <c r="Q4" s="1">
        <v>10</v>
      </c>
      <c r="R4" s="1" t="s">
        <v>281</v>
      </c>
      <c r="S4" s="1" t="s">
        <v>155</v>
      </c>
      <c r="T4" s="1" t="s">
        <v>282</v>
      </c>
      <c r="U4" s="1" t="s">
        <v>283</v>
      </c>
      <c r="V4" s="1">
        <v>10</v>
      </c>
      <c r="W4" s="1">
        <v>36</v>
      </c>
      <c r="X4" s="1" t="s">
        <v>517</v>
      </c>
      <c r="Y4" s="1">
        <v>2</v>
      </c>
      <c r="Z4" s="1">
        <v>1</v>
      </c>
      <c r="AA4" s="1">
        <v>2</v>
      </c>
      <c r="AB4" s="1">
        <v>14</v>
      </c>
      <c r="AC4" s="1">
        <v>1</v>
      </c>
      <c r="AD4" s="1">
        <v>1</v>
      </c>
      <c r="AE4" s="1">
        <v>1</v>
      </c>
      <c r="AF4" s="1">
        <v>1</v>
      </c>
      <c r="AG4" s="1" t="s">
        <v>292</v>
      </c>
      <c r="AH4" s="1">
        <v>2</v>
      </c>
      <c r="AI4" s="1">
        <v>3</v>
      </c>
      <c r="AJ4" s="1">
        <v>2</v>
      </c>
      <c r="AK4" s="1">
        <v>2</v>
      </c>
      <c r="AL4" s="1">
        <v>1</v>
      </c>
      <c r="AM4" s="1">
        <v>1</v>
      </c>
      <c r="AN4" s="1">
        <v>2</v>
      </c>
      <c r="AO4" s="1">
        <v>1</v>
      </c>
      <c r="AP4" s="1">
        <v>1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0</v>
      </c>
      <c r="AW4" s="1">
        <v>0</v>
      </c>
      <c r="AX4" s="1">
        <v>1</v>
      </c>
      <c r="AY4" s="1">
        <v>0</v>
      </c>
      <c r="AZ4" s="1">
        <v>0</v>
      </c>
      <c r="BA4" s="1">
        <v>5</v>
      </c>
      <c r="BB4" s="1">
        <v>5</v>
      </c>
      <c r="BC4" s="1">
        <v>0</v>
      </c>
      <c r="BD4" s="1">
        <v>5</v>
      </c>
      <c r="BE4" s="1">
        <v>14</v>
      </c>
      <c r="BF4" s="1">
        <v>33</v>
      </c>
      <c r="BG4" s="1">
        <v>3</v>
      </c>
      <c r="BH4" s="1" t="s">
        <v>287</v>
      </c>
      <c r="BI4" s="1">
        <v>36</v>
      </c>
      <c r="BJ4" s="1">
        <v>3</v>
      </c>
      <c r="BK4" s="1" t="s">
        <v>288</v>
      </c>
      <c r="BL4" s="1" t="s">
        <v>288</v>
      </c>
      <c r="BM4" s="1">
        <v>12</v>
      </c>
      <c r="BN4" s="1">
        <v>0</v>
      </c>
      <c r="BO4" s="1">
        <v>0</v>
      </c>
      <c r="BP4" s="1">
        <v>24</v>
      </c>
      <c r="BQ4" s="1" t="s">
        <v>496</v>
      </c>
      <c r="BR4" s="1">
        <v>45</v>
      </c>
      <c r="BS4" s="1">
        <v>1</v>
      </c>
      <c r="BT4" s="1">
        <v>33000</v>
      </c>
      <c r="BU4" s="1">
        <v>4</v>
      </c>
      <c r="BV4" s="1">
        <v>32</v>
      </c>
      <c r="BW4" s="1">
        <v>14</v>
      </c>
      <c r="BX4" s="1">
        <v>14</v>
      </c>
      <c r="BY4" s="1">
        <v>1</v>
      </c>
      <c r="BZ4" s="1">
        <v>1</v>
      </c>
      <c r="CA4" s="1">
        <v>0</v>
      </c>
      <c r="CB4" s="1">
        <v>0</v>
      </c>
      <c r="CC4" s="1">
        <v>0</v>
      </c>
      <c r="CD4" s="1">
        <v>4</v>
      </c>
      <c r="CE4" s="1">
        <v>1</v>
      </c>
      <c r="CF4" s="1">
        <v>1</v>
      </c>
      <c r="CG4" s="1" t="s">
        <v>300</v>
      </c>
      <c r="CH4" s="1">
        <v>0</v>
      </c>
      <c r="CI4" s="1">
        <v>0</v>
      </c>
      <c r="CJ4" s="1">
        <v>88</v>
      </c>
      <c r="CK4" s="1">
        <v>88</v>
      </c>
      <c r="CL4" s="1">
        <v>14</v>
      </c>
      <c r="CM4" s="1">
        <v>14</v>
      </c>
      <c r="CN4" s="1">
        <v>1</v>
      </c>
      <c r="CO4" s="1">
        <v>1</v>
      </c>
      <c r="CP4" s="1">
        <v>0</v>
      </c>
      <c r="CQ4" s="1">
        <v>0</v>
      </c>
      <c r="CR4" s="1">
        <v>0</v>
      </c>
      <c r="CS4" s="1">
        <v>4</v>
      </c>
      <c r="CT4" s="1">
        <v>8</v>
      </c>
      <c r="CU4" s="1">
        <v>13</v>
      </c>
      <c r="CV4" s="1" t="s">
        <v>300</v>
      </c>
      <c r="CW4" s="1">
        <v>1</v>
      </c>
      <c r="CX4" s="1">
        <v>66</v>
      </c>
      <c r="CY4" s="1">
        <v>1</v>
      </c>
      <c r="CZ4" s="1">
        <v>1</v>
      </c>
      <c r="DA4" s="1">
        <v>4000</v>
      </c>
      <c r="DB4" s="1">
        <v>4000</v>
      </c>
      <c r="DC4" s="1">
        <v>0</v>
      </c>
      <c r="DD4" s="1">
        <v>2</v>
      </c>
      <c r="DE4" s="1">
        <v>2</v>
      </c>
      <c r="DF4" s="1">
        <v>2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26.304260800000002</v>
      </c>
      <c r="DP4" s="1">
        <v>80.152540099999996</v>
      </c>
      <c r="DQ4" s="2">
        <v>43132</v>
      </c>
      <c r="DR4" s="228">
        <v>0.48394675925925923</v>
      </c>
      <c r="DS4" s="1">
        <v>1</v>
      </c>
      <c r="DT4" s="1" t="s">
        <v>290</v>
      </c>
      <c r="DU4" s="17">
        <f t="shared" si="1"/>
        <v>1</v>
      </c>
      <c r="DX4" s="18"/>
      <c r="DY4" s="21"/>
      <c r="EA4" s="255"/>
      <c r="EB4" s="22" t="str">
        <f t="shared" ref="EB4:EK4" si="2">CONCATENATE(EB1,"-",EC1)</f>
        <v>21.7-21.8</v>
      </c>
      <c r="EC4" s="23" t="str">
        <f t="shared" si="2"/>
        <v>21.8-21.9</v>
      </c>
      <c r="ED4" s="24" t="str">
        <f t="shared" si="2"/>
        <v>21.9-22</v>
      </c>
      <c r="EE4" s="24" t="str">
        <f t="shared" si="2"/>
        <v>22-22.1</v>
      </c>
      <c r="EF4" s="24" t="str">
        <f t="shared" si="2"/>
        <v>22.1-22.2</v>
      </c>
      <c r="EG4" s="24" t="str">
        <f t="shared" si="2"/>
        <v>22.2-22.3</v>
      </c>
      <c r="EH4" s="24" t="str">
        <f t="shared" si="2"/>
        <v>22.3-22.4</v>
      </c>
      <c r="EI4" s="24" t="str">
        <f t="shared" si="2"/>
        <v>22.4-22.5</v>
      </c>
      <c r="EJ4" s="24" t="str">
        <f t="shared" si="2"/>
        <v>22.5-22.6</v>
      </c>
      <c r="EK4" s="24" t="str">
        <f t="shared" si="2"/>
        <v>22.6-22.7</v>
      </c>
      <c r="EL4" s="22" t="s">
        <v>297</v>
      </c>
      <c r="EM4" s="259"/>
      <c r="EN4" s="25"/>
      <c r="EO4" s="25"/>
      <c r="EP4" s="25"/>
      <c r="EQ4" s="25"/>
      <c r="ES4" s="19"/>
      <c r="ET4" s="19"/>
      <c r="EU4" s="19"/>
      <c r="EV4" s="19"/>
      <c r="EW4" s="19"/>
      <c r="FX4" s="20"/>
      <c r="FY4" s="20"/>
      <c r="FZ4" s="20"/>
    </row>
    <row r="5" spans="1:182" x14ac:dyDescent="0.3">
      <c r="A5" s="13">
        <v>21.759</v>
      </c>
      <c r="B5" s="1">
        <v>841001840</v>
      </c>
      <c r="C5" s="1">
        <v>2013</v>
      </c>
      <c r="D5" s="2">
        <v>41469</v>
      </c>
      <c r="E5" s="1">
        <v>2300</v>
      </c>
      <c r="F5" s="1">
        <v>7</v>
      </c>
      <c r="G5" s="1">
        <v>4</v>
      </c>
      <c r="H5" s="1">
        <v>86</v>
      </c>
      <c r="I5" s="1">
        <v>86012000</v>
      </c>
      <c r="J5" s="1">
        <v>4.0000000000000001E-3</v>
      </c>
      <c r="K5" s="1">
        <v>2675</v>
      </c>
      <c r="L5" s="1">
        <v>4.0000000000000001E-3</v>
      </c>
      <c r="M5" s="1" t="s">
        <v>280</v>
      </c>
      <c r="N5" s="1" t="s">
        <v>300</v>
      </c>
      <c r="O5" s="1" t="s">
        <v>515</v>
      </c>
      <c r="P5" s="1" t="s">
        <v>527</v>
      </c>
      <c r="Q5" s="1">
        <v>20</v>
      </c>
      <c r="R5" s="1" t="s">
        <v>281</v>
      </c>
      <c r="S5" s="1" t="s">
        <v>300</v>
      </c>
      <c r="T5" s="1" t="s">
        <v>282</v>
      </c>
      <c r="U5" s="1" t="s">
        <v>283</v>
      </c>
      <c r="V5" s="1">
        <v>10</v>
      </c>
      <c r="W5" s="1">
        <v>36</v>
      </c>
      <c r="X5" s="1" t="s">
        <v>517</v>
      </c>
      <c r="Y5" s="1">
        <v>2</v>
      </c>
      <c r="Z5" s="1">
        <v>1</v>
      </c>
      <c r="AA5" s="1">
        <v>2</v>
      </c>
      <c r="AB5" s="1">
        <v>14</v>
      </c>
      <c r="AC5" s="1">
        <v>1</v>
      </c>
      <c r="AD5" s="1">
        <v>1</v>
      </c>
      <c r="AE5" s="1">
        <v>1</v>
      </c>
      <c r="AF5" s="1">
        <v>1</v>
      </c>
      <c r="AG5" s="1" t="s">
        <v>301</v>
      </c>
      <c r="AH5" s="1">
        <v>1</v>
      </c>
      <c r="AI5" s="1">
        <v>3</v>
      </c>
      <c r="AJ5" s="1">
        <v>3</v>
      </c>
      <c r="AK5" s="1">
        <v>2</v>
      </c>
      <c r="AL5" s="1">
        <v>2</v>
      </c>
      <c r="AM5" s="1">
        <v>4</v>
      </c>
      <c r="AN5" s="1">
        <v>3</v>
      </c>
      <c r="AO5" s="1">
        <v>1</v>
      </c>
      <c r="AP5" s="1">
        <v>1</v>
      </c>
      <c r="AQ5" s="1">
        <v>0</v>
      </c>
      <c r="AR5" s="1">
        <v>0</v>
      </c>
      <c r="AS5" s="1">
        <v>0</v>
      </c>
      <c r="AT5" s="1">
        <v>0</v>
      </c>
      <c r="AU5" s="1">
        <v>1</v>
      </c>
      <c r="AV5" s="1">
        <v>0</v>
      </c>
      <c r="AW5" s="1">
        <v>0</v>
      </c>
      <c r="AX5" s="1">
        <v>1</v>
      </c>
      <c r="AY5" s="1">
        <v>0</v>
      </c>
      <c r="AZ5" s="1">
        <v>0</v>
      </c>
      <c r="BA5" s="1">
        <v>5</v>
      </c>
      <c r="BB5" s="1">
        <v>5</v>
      </c>
      <c r="BC5" s="1">
        <v>1</v>
      </c>
      <c r="BD5" s="1">
        <v>5</v>
      </c>
      <c r="BE5" s="1">
        <v>14</v>
      </c>
      <c r="BF5" s="1">
        <v>33</v>
      </c>
      <c r="BG5" s="1">
        <v>3</v>
      </c>
      <c r="BH5" s="1">
        <v>495</v>
      </c>
      <c r="BI5" s="1">
        <v>36</v>
      </c>
      <c r="BJ5" s="1">
        <v>1</v>
      </c>
      <c r="BK5" s="1">
        <v>3</v>
      </c>
      <c r="BL5" s="1" t="s">
        <v>288</v>
      </c>
      <c r="BM5" s="1">
        <v>5</v>
      </c>
      <c r="BN5" s="1">
        <v>12</v>
      </c>
      <c r="BO5" s="1">
        <v>0</v>
      </c>
      <c r="BP5" s="1">
        <v>28</v>
      </c>
      <c r="BQ5" s="1" t="s">
        <v>496</v>
      </c>
      <c r="BR5" s="1">
        <v>45</v>
      </c>
      <c r="BS5" s="1">
        <v>0</v>
      </c>
      <c r="BT5" s="1">
        <v>42000</v>
      </c>
      <c r="BU5" s="1">
        <v>4.9000000000000004</v>
      </c>
      <c r="BV5" s="1">
        <v>41</v>
      </c>
      <c r="BW5" s="1">
        <v>14</v>
      </c>
      <c r="BX5" s="1">
        <v>14</v>
      </c>
      <c r="BY5" s="1">
        <v>3</v>
      </c>
      <c r="BZ5" s="1">
        <v>1</v>
      </c>
      <c r="CA5" s="1">
        <v>0</v>
      </c>
      <c r="CB5" s="1">
        <v>0</v>
      </c>
      <c r="CC5" s="1">
        <v>0</v>
      </c>
      <c r="CD5" s="1">
        <v>4</v>
      </c>
      <c r="CE5" s="1">
        <v>13</v>
      </c>
      <c r="CF5" s="1">
        <v>1</v>
      </c>
      <c r="CG5" s="1" t="s">
        <v>155</v>
      </c>
      <c r="CH5" s="1">
        <v>10</v>
      </c>
      <c r="CI5" s="1">
        <v>54</v>
      </c>
      <c r="CJ5" s="1">
        <v>2</v>
      </c>
      <c r="CK5" s="1">
        <v>88</v>
      </c>
      <c r="CL5" s="1">
        <v>14</v>
      </c>
      <c r="CM5" s="1">
        <v>14</v>
      </c>
      <c r="CN5" s="1">
        <v>1</v>
      </c>
      <c r="CO5" s="1">
        <v>1</v>
      </c>
      <c r="CP5" s="1">
        <v>0</v>
      </c>
      <c r="CQ5" s="1">
        <v>0</v>
      </c>
      <c r="CR5" s="1">
        <v>0</v>
      </c>
      <c r="CS5" s="1">
        <v>4</v>
      </c>
      <c r="CT5" s="1">
        <v>7</v>
      </c>
      <c r="CU5" s="1">
        <v>13</v>
      </c>
      <c r="CV5" s="1" t="s">
        <v>155</v>
      </c>
      <c r="CW5" s="1">
        <v>1</v>
      </c>
      <c r="CX5" s="1">
        <v>18</v>
      </c>
      <c r="CY5" s="1">
        <v>1</v>
      </c>
      <c r="CZ5" s="1">
        <v>1</v>
      </c>
      <c r="DA5" s="1">
        <v>3000</v>
      </c>
      <c r="DB5" s="1">
        <v>3000</v>
      </c>
      <c r="DC5" s="1">
        <v>0</v>
      </c>
      <c r="DD5" s="1">
        <v>2</v>
      </c>
      <c r="DE5" s="1">
        <v>2</v>
      </c>
      <c r="DF5" s="1">
        <v>2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26.304262399999999</v>
      </c>
      <c r="DP5" s="1">
        <v>80.152442899999997</v>
      </c>
      <c r="DQ5" s="2">
        <v>43132</v>
      </c>
      <c r="DR5" s="228">
        <v>0.48394675925925923</v>
      </c>
      <c r="DS5" s="1">
        <v>1</v>
      </c>
      <c r="DT5" s="1" t="s">
        <v>290</v>
      </c>
      <c r="DU5" s="17">
        <f t="shared" si="1"/>
        <v>1</v>
      </c>
      <c r="DX5" s="18"/>
      <c r="DY5" s="21"/>
      <c r="EA5" s="26" t="s">
        <v>4</v>
      </c>
      <c r="EB5" s="27">
        <f t="shared" ref="EB5:EJ6" si="3">COUNTIFS($A:$A,"&gt;="&amp;EB$1,$A:$A,"&lt;"&amp;EC$1,$CG:$CG,$DY6)+COUNTIFS($A:$A,"&gt;="&amp;EB$1,$A:$A,"&lt;"&amp;EC$1,$CG:$CG,$DZ6)</f>
        <v>0</v>
      </c>
      <c r="EC5" s="28">
        <f t="shared" si="3"/>
        <v>14</v>
      </c>
      <c r="ED5" s="29">
        <f t="shared" si="3"/>
        <v>0</v>
      </c>
      <c r="EE5" s="29">
        <f t="shared" si="3"/>
        <v>0</v>
      </c>
      <c r="EF5" s="29">
        <f t="shared" si="3"/>
        <v>0</v>
      </c>
      <c r="EG5" s="29">
        <f t="shared" si="3"/>
        <v>0</v>
      </c>
      <c r="EH5" s="29">
        <f t="shared" si="3"/>
        <v>0</v>
      </c>
      <c r="EI5" s="29">
        <f t="shared" si="3"/>
        <v>0</v>
      </c>
      <c r="EJ5" s="29">
        <f t="shared" si="3"/>
        <v>0</v>
      </c>
      <c r="EK5" s="30">
        <f>COUNTIFS($A:$A,"&gt;="&amp;EK$1,$A:$A,"&lt;="&amp;EL$1,$CG:$CG,$DY6)+COUNTIFS($A:$A,"&gt;="&amp;EK$1,$A:$A,"&lt;="&amp;EL$1,$CG:$CG,$DZ6)</f>
        <v>0</v>
      </c>
      <c r="EL5" s="31">
        <f>SUM(EB5:EK5)</f>
        <v>14</v>
      </c>
      <c r="EM5" s="32">
        <f>IF($EL$7=0,0,EL5/$EL$7)</f>
        <v>0.3783783783783784</v>
      </c>
      <c r="EN5" s="33"/>
      <c r="EO5" s="33"/>
      <c r="EP5" s="33"/>
      <c r="EQ5" s="33"/>
      <c r="FX5" s="20"/>
      <c r="FY5" s="20"/>
      <c r="FZ5" s="20"/>
    </row>
    <row r="6" spans="1:182" ht="15" thickBot="1" x14ac:dyDescent="0.35">
      <c r="A6" s="13">
        <v>21.759</v>
      </c>
      <c r="B6" s="1">
        <v>834961980</v>
      </c>
      <c r="C6" s="1">
        <v>2013</v>
      </c>
      <c r="D6" s="2">
        <v>41528</v>
      </c>
      <c r="E6" s="1">
        <v>1724</v>
      </c>
      <c r="F6" s="1">
        <v>3</v>
      </c>
      <c r="G6" s="1">
        <v>4</v>
      </c>
      <c r="H6" s="1">
        <v>86</v>
      </c>
      <c r="I6" s="1">
        <v>86065000</v>
      </c>
      <c r="J6" s="1">
        <v>11.672000000000001</v>
      </c>
      <c r="K6" s="1">
        <v>2675</v>
      </c>
      <c r="L6" s="1">
        <v>0</v>
      </c>
      <c r="M6" s="1" t="s">
        <v>286</v>
      </c>
      <c r="N6" s="1" t="s">
        <v>288</v>
      </c>
      <c r="O6" s="1" t="s">
        <v>515</v>
      </c>
      <c r="P6" s="1" t="s">
        <v>516</v>
      </c>
      <c r="Q6" s="1">
        <v>20</v>
      </c>
      <c r="R6" s="1" t="s">
        <v>281</v>
      </c>
      <c r="S6" s="1" t="s">
        <v>155</v>
      </c>
      <c r="T6" s="1" t="s">
        <v>530</v>
      </c>
      <c r="U6" s="1" t="s">
        <v>283</v>
      </c>
      <c r="V6" s="1">
        <v>10</v>
      </c>
      <c r="W6" s="1">
        <v>36</v>
      </c>
      <c r="X6" s="1" t="s">
        <v>517</v>
      </c>
      <c r="Y6" s="1">
        <v>2</v>
      </c>
      <c r="Z6" s="1">
        <v>2</v>
      </c>
      <c r="AA6" s="1">
        <v>1</v>
      </c>
      <c r="AB6" s="1">
        <v>14</v>
      </c>
      <c r="AC6" s="1">
        <v>1</v>
      </c>
      <c r="AD6" s="1">
        <v>1</v>
      </c>
      <c r="AE6" s="1">
        <v>3</v>
      </c>
      <c r="AF6" s="1">
        <v>1</v>
      </c>
      <c r="AG6" s="1" t="s">
        <v>419</v>
      </c>
      <c r="AH6" s="1">
        <v>3</v>
      </c>
      <c r="AI6" s="1">
        <v>3</v>
      </c>
      <c r="AJ6" s="1">
        <v>2</v>
      </c>
      <c r="AK6" s="1">
        <v>2</v>
      </c>
      <c r="AL6" s="1">
        <v>1</v>
      </c>
      <c r="AM6" s="1">
        <v>1</v>
      </c>
      <c r="AN6" s="1">
        <v>2</v>
      </c>
      <c r="AO6" s="1">
        <v>1</v>
      </c>
      <c r="AP6" s="1">
        <v>1</v>
      </c>
      <c r="AQ6" s="1">
        <v>0</v>
      </c>
      <c r="AR6" s="1">
        <v>0</v>
      </c>
      <c r="AS6" s="1">
        <v>0</v>
      </c>
      <c r="AT6" s="1">
        <v>0</v>
      </c>
      <c r="AU6" s="1">
        <v>1</v>
      </c>
      <c r="AV6" s="1">
        <v>0</v>
      </c>
      <c r="AW6" s="1">
        <v>0</v>
      </c>
      <c r="AX6" s="1">
        <v>1</v>
      </c>
      <c r="AY6" s="1">
        <v>0</v>
      </c>
      <c r="AZ6" s="1">
        <v>0</v>
      </c>
      <c r="BA6" s="1">
        <v>1</v>
      </c>
      <c r="BB6" s="1">
        <v>1</v>
      </c>
      <c r="BC6" s="1">
        <v>0</v>
      </c>
      <c r="BD6" s="1">
        <v>5</v>
      </c>
      <c r="BE6" s="1">
        <v>14</v>
      </c>
      <c r="BF6" s="1">
        <v>30</v>
      </c>
      <c r="BG6" s="1">
        <v>3</v>
      </c>
      <c r="BH6" s="1">
        <v>495</v>
      </c>
      <c r="BI6" s="1">
        <v>35</v>
      </c>
      <c r="BJ6" s="1">
        <v>1</v>
      </c>
      <c r="BK6" s="1">
        <v>6</v>
      </c>
      <c r="BL6" s="1" t="s">
        <v>288</v>
      </c>
      <c r="BM6" s="1">
        <v>4</v>
      </c>
      <c r="BN6" s="1">
        <v>2</v>
      </c>
      <c r="BO6" s="1">
        <v>0</v>
      </c>
      <c r="BP6" s="1">
        <v>28</v>
      </c>
      <c r="BQ6" s="1" t="s">
        <v>496</v>
      </c>
      <c r="BR6" s="1">
        <v>45</v>
      </c>
      <c r="BS6" s="1" t="s">
        <v>288</v>
      </c>
      <c r="BT6" s="1">
        <v>35500</v>
      </c>
      <c r="BU6" s="1">
        <v>5.8</v>
      </c>
      <c r="BV6" s="1">
        <v>32</v>
      </c>
      <c r="BW6" s="1">
        <v>14</v>
      </c>
      <c r="BX6" s="1">
        <v>14</v>
      </c>
      <c r="BY6" s="1">
        <v>3</v>
      </c>
      <c r="BZ6" s="1">
        <v>1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1</v>
      </c>
      <c r="CG6" s="1" t="s">
        <v>155</v>
      </c>
      <c r="CH6" s="1">
        <v>1</v>
      </c>
      <c r="CI6" s="1">
        <v>34</v>
      </c>
      <c r="CJ6" s="1">
        <v>1</v>
      </c>
      <c r="CK6" s="1">
        <v>1</v>
      </c>
      <c r="CL6" s="1">
        <v>14</v>
      </c>
      <c r="CM6" s="1">
        <v>14</v>
      </c>
      <c r="CN6" s="1">
        <v>1</v>
      </c>
      <c r="CO6" s="1">
        <v>1</v>
      </c>
      <c r="CP6" s="1">
        <v>0</v>
      </c>
      <c r="CQ6" s="1">
        <v>0</v>
      </c>
      <c r="CR6" s="1">
        <v>0</v>
      </c>
      <c r="CS6" s="1">
        <v>0</v>
      </c>
      <c r="CT6" s="1">
        <v>8</v>
      </c>
      <c r="CU6" s="1">
        <v>1</v>
      </c>
      <c r="CV6" s="1" t="s">
        <v>155</v>
      </c>
      <c r="CW6" s="1">
        <v>1</v>
      </c>
      <c r="CX6" s="1">
        <v>33</v>
      </c>
      <c r="CY6" s="1">
        <v>1</v>
      </c>
      <c r="CZ6" s="1">
        <v>1</v>
      </c>
      <c r="DA6" s="1">
        <v>250</v>
      </c>
      <c r="DB6" s="1">
        <v>250</v>
      </c>
      <c r="DC6" s="1">
        <v>0</v>
      </c>
      <c r="DD6" s="1">
        <v>4</v>
      </c>
      <c r="DE6" s="1">
        <v>2</v>
      </c>
      <c r="DF6" s="1">
        <v>2</v>
      </c>
      <c r="DG6" s="1">
        <v>0</v>
      </c>
      <c r="DH6" s="1">
        <v>1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26.3042549</v>
      </c>
      <c r="DP6" s="1">
        <v>80.152431000000007</v>
      </c>
      <c r="DQ6" s="2">
        <v>43132</v>
      </c>
      <c r="DR6" s="228">
        <v>0.48394675925925923</v>
      </c>
      <c r="DS6" s="1">
        <v>1</v>
      </c>
      <c r="DT6" s="1" t="s">
        <v>290</v>
      </c>
      <c r="DU6" s="17">
        <f t="shared" si="1"/>
        <v>0</v>
      </c>
      <c r="DX6" s="18"/>
      <c r="DY6" s="34" t="s">
        <v>300</v>
      </c>
      <c r="DZ6" s="34" t="s">
        <v>5</v>
      </c>
      <c r="EA6" s="35" t="s">
        <v>3</v>
      </c>
      <c r="EB6" s="27">
        <f t="shared" si="3"/>
        <v>4</v>
      </c>
      <c r="EC6" s="28">
        <f t="shared" si="3"/>
        <v>19</v>
      </c>
      <c r="ED6" s="29">
        <f t="shared" si="3"/>
        <v>0</v>
      </c>
      <c r="EE6" s="29">
        <f t="shared" si="3"/>
        <v>0</v>
      </c>
      <c r="EF6" s="29">
        <f t="shared" si="3"/>
        <v>0</v>
      </c>
      <c r="EG6" s="29">
        <f t="shared" si="3"/>
        <v>0</v>
      </c>
      <c r="EH6" s="29">
        <f t="shared" si="3"/>
        <v>0</v>
      </c>
      <c r="EI6" s="29">
        <f t="shared" si="3"/>
        <v>0</v>
      </c>
      <c r="EJ6" s="29">
        <f t="shared" si="3"/>
        <v>0</v>
      </c>
      <c r="EK6" s="36">
        <f>COUNTIFS($A:$A,"&gt;="&amp;EK$1,$A:$A,"&lt;="&amp;EL$1,$CG:$CG,$DY7)+COUNTIFS($A:$A,"&gt;="&amp;EK$1,$A:$A,"&lt;="&amp;EL$1,$CG:$CG,$DZ7)</f>
        <v>0</v>
      </c>
      <c r="EL6" s="37">
        <f>SUM(EB6:EK6)</f>
        <v>23</v>
      </c>
      <c r="EM6" s="32">
        <f>IF($EL$7=0,0,EL6/$EL$7)</f>
        <v>0.6216216216216216</v>
      </c>
      <c r="EN6" s="38"/>
      <c r="EO6" s="38"/>
      <c r="EP6" s="38"/>
      <c r="EQ6" s="38"/>
      <c r="FX6" s="20"/>
      <c r="FY6" s="20"/>
      <c r="FZ6" s="20"/>
    </row>
    <row r="7" spans="1:182" ht="15" thickBot="1" x14ac:dyDescent="0.35">
      <c r="A7" s="13">
        <v>21.759</v>
      </c>
      <c r="B7" s="1">
        <v>834964860</v>
      </c>
      <c r="C7" s="1">
        <v>2013</v>
      </c>
      <c r="D7" s="2">
        <v>41535</v>
      </c>
      <c r="E7" s="1">
        <v>1850</v>
      </c>
      <c r="F7" s="1">
        <v>3</v>
      </c>
      <c r="G7" s="1">
        <v>4</v>
      </c>
      <c r="H7" s="1">
        <v>86</v>
      </c>
      <c r="I7" s="1">
        <v>86012000</v>
      </c>
      <c r="J7" s="1">
        <v>0</v>
      </c>
      <c r="K7" s="1">
        <v>2675</v>
      </c>
      <c r="L7" s="1">
        <v>0</v>
      </c>
      <c r="M7" s="1" t="s">
        <v>286</v>
      </c>
      <c r="N7" s="1" t="s">
        <v>288</v>
      </c>
      <c r="O7" s="1" t="s">
        <v>515</v>
      </c>
      <c r="P7" s="1" t="s">
        <v>520</v>
      </c>
      <c r="Q7" s="1">
        <v>2</v>
      </c>
      <c r="R7" s="1" t="s">
        <v>281</v>
      </c>
      <c r="S7" s="1" t="s">
        <v>300</v>
      </c>
      <c r="T7" s="1" t="s">
        <v>282</v>
      </c>
      <c r="U7" s="1" t="s">
        <v>283</v>
      </c>
      <c r="V7" s="1">
        <v>10</v>
      </c>
      <c r="W7" s="1">
        <v>36</v>
      </c>
      <c r="X7" s="1" t="s">
        <v>521</v>
      </c>
      <c r="Y7" s="1">
        <v>2</v>
      </c>
      <c r="Z7" s="1">
        <v>2</v>
      </c>
      <c r="AA7" s="1">
        <v>1</v>
      </c>
      <c r="AB7" s="1">
        <v>11</v>
      </c>
      <c r="AC7" s="1">
        <v>77</v>
      </c>
      <c r="AD7" s="1">
        <v>1</v>
      </c>
      <c r="AE7" s="1">
        <v>1</v>
      </c>
      <c r="AF7" s="1">
        <v>1</v>
      </c>
      <c r="AG7" s="1" t="s">
        <v>301</v>
      </c>
      <c r="AH7" s="1" t="s">
        <v>301</v>
      </c>
      <c r="AI7" s="1">
        <v>1</v>
      </c>
      <c r="AJ7" s="1">
        <v>1</v>
      </c>
      <c r="AK7" s="1">
        <v>2</v>
      </c>
      <c r="AL7" s="1">
        <v>1</v>
      </c>
      <c r="AM7" s="1">
        <v>2</v>
      </c>
      <c r="AN7" s="1">
        <v>1</v>
      </c>
      <c r="AO7" s="1">
        <v>1</v>
      </c>
      <c r="AP7" s="1">
        <v>1</v>
      </c>
      <c r="AQ7" s="1">
        <v>0</v>
      </c>
      <c r="AR7" s="1">
        <v>0</v>
      </c>
      <c r="AS7" s="1">
        <v>0</v>
      </c>
      <c r="AT7" s="1">
        <v>0</v>
      </c>
      <c r="AU7" s="1">
        <v>1</v>
      </c>
      <c r="AV7" s="1">
        <v>1</v>
      </c>
      <c r="AW7" s="1">
        <v>1</v>
      </c>
      <c r="AX7" s="1">
        <v>1</v>
      </c>
      <c r="AY7" s="1">
        <v>1</v>
      </c>
      <c r="AZ7" s="1">
        <v>1</v>
      </c>
      <c r="BA7" s="1">
        <v>5</v>
      </c>
      <c r="BB7" s="1" t="s">
        <v>286</v>
      </c>
      <c r="BC7" s="1">
        <v>0</v>
      </c>
      <c r="BD7" s="1">
        <v>5</v>
      </c>
      <c r="BE7" s="1">
        <v>14</v>
      </c>
      <c r="BF7" s="1">
        <v>33</v>
      </c>
      <c r="BG7" s="1">
        <v>3</v>
      </c>
      <c r="BH7" s="1">
        <v>495</v>
      </c>
      <c r="BI7" s="1">
        <v>36</v>
      </c>
      <c r="BJ7" s="1">
        <v>1</v>
      </c>
      <c r="BK7" s="1">
        <v>3</v>
      </c>
      <c r="BL7" s="1" t="s">
        <v>288</v>
      </c>
      <c r="BM7" s="1">
        <v>5</v>
      </c>
      <c r="BN7" s="1">
        <v>12</v>
      </c>
      <c r="BO7" s="1">
        <v>0</v>
      </c>
      <c r="BP7" s="1">
        <v>28</v>
      </c>
      <c r="BQ7" s="1" t="s">
        <v>496</v>
      </c>
      <c r="BR7" s="1">
        <v>45</v>
      </c>
      <c r="BS7" s="1">
        <v>0</v>
      </c>
      <c r="BT7" s="1">
        <v>42000</v>
      </c>
      <c r="BU7" s="1">
        <v>4.9000000000000004</v>
      </c>
      <c r="BV7" s="1">
        <v>41</v>
      </c>
      <c r="BW7" s="1">
        <v>11</v>
      </c>
      <c r="BX7" s="1">
        <v>11</v>
      </c>
      <c r="BY7" s="1">
        <v>16</v>
      </c>
      <c r="BZ7" s="1">
        <v>1</v>
      </c>
      <c r="CA7" s="1">
        <v>0</v>
      </c>
      <c r="CB7" s="1">
        <v>0</v>
      </c>
      <c r="CC7" s="1">
        <v>0</v>
      </c>
      <c r="CD7" s="1">
        <v>0</v>
      </c>
      <c r="CE7" s="1">
        <v>2</v>
      </c>
      <c r="CF7" s="1">
        <v>3</v>
      </c>
      <c r="CG7" s="1" t="s">
        <v>155</v>
      </c>
      <c r="CH7" s="1">
        <v>1</v>
      </c>
      <c r="CI7" s="1">
        <v>66</v>
      </c>
      <c r="CJ7" s="1">
        <v>1</v>
      </c>
      <c r="CK7" s="1">
        <v>1</v>
      </c>
      <c r="CL7" s="1" t="s">
        <v>286</v>
      </c>
      <c r="CM7" s="1" t="s">
        <v>286</v>
      </c>
      <c r="CN7" s="1" t="s">
        <v>286</v>
      </c>
      <c r="CO7" s="1" t="s">
        <v>286</v>
      </c>
      <c r="CP7" s="1" t="s">
        <v>286</v>
      </c>
      <c r="CQ7" s="1" t="s">
        <v>286</v>
      </c>
      <c r="CR7" s="1" t="s">
        <v>286</v>
      </c>
      <c r="CS7" s="1" t="s">
        <v>286</v>
      </c>
      <c r="CT7" s="1" t="s">
        <v>286</v>
      </c>
      <c r="CU7" s="1" t="s">
        <v>286</v>
      </c>
      <c r="CV7" s="1" t="s">
        <v>288</v>
      </c>
      <c r="CW7" s="1" t="s">
        <v>286</v>
      </c>
      <c r="CX7" s="1" t="s">
        <v>289</v>
      </c>
      <c r="CY7" s="1" t="s">
        <v>286</v>
      </c>
      <c r="CZ7" s="1" t="s">
        <v>286</v>
      </c>
      <c r="DA7" s="1">
        <v>500</v>
      </c>
      <c r="DB7" s="1">
        <v>500</v>
      </c>
      <c r="DC7" s="1">
        <v>0</v>
      </c>
      <c r="DD7" s="1">
        <v>2</v>
      </c>
      <c r="DE7" s="1">
        <v>1</v>
      </c>
      <c r="DF7" s="1">
        <v>1</v>
      </c>
      <c r="DG7" s="1">
        <v>0</v>
      </c>
      <c r="DH7" s="1">
        <v>1</v>
      </c>
      <c r="DI7" s="1">
        <v>0</v>
      </c>
      <c r="DJ7" s="1">
        <v>0</v>
      </c>
      <c r="DK7" s="1">
        <v>0</v>
      </c>
      <c r="DL7" s="1">
        <v>1</v>
      </c>
      <c r="DM7" s="1">
        <v>0</v>
      </c>
      <c r="DN7" s="1">
        <v>0</v>
      </c>
      <c r="DO7" s="1">
        <v>26.304261400000001</v>
      </c>
      <c r="DP7" s="1">
        <v>80.152507299999996</v>
      </c>
      <c r="DQ7" s="2">
        <v>43132</v>
      </c>
      <c r="DR7" s="228">
        <v>0.48394675925925923</v>
      </c>
      <c r="DS7" s="1">
        <v>1</v>
      </c>
      <c r="DT7" s="1" t="s">
        <v>290</v>
      </c>
      <c r="DU7" s="17">
        <f t="shared" si="1"/>
        <v>0</v>
      </c>
      <c r="DX7" s="18"/>
      <c r="DY7" s="34" t="s">
        <v>155</v>
      </c>
      <c r="DZ7" s="34" t="s">
        <v>135</v>
      </c>
      <c r="EA7" s="39"/>
      <c r="EB7" s="229">
        <f>SUM(EB5:EB6)</f>
        <v>4</v>
      </c>
      <c r="EC7" s="229">
        <f t="shared" ref="EC7:EM7" si="4">SUM(EC5:EC6)</f>
        <v>33</v>
      </c>
      <c r="ED7" s="229">
        <f t="shared" si="4"/>
        <v>0</v>
      </c>
      <c r="EE7" s="229">
        <f t="shared" si="4"/>
        <v>0</v>
      </c>
      <c r="EF7" s="229">
        <f t="shared" si="4"/>
        <v>0</v>
      </c>
      <c r="EG7" s="229">
        <f t="shared" si="4"/>
        <v>0</v>
      </c>
      <c r="EH7" s="229">
        <f t="shared" si="4"/>
        <v>0</v>
      </c>
      <c r="EI7" s="229">
        <f t="shared" si="4"/>
        <v>0</v>
      </c>
      <c r="EJ7" s="229">
        <f t="shared" si="4"/>
        <v>0</v>
      </c>
      <c r="EK7" s="229">
        <f t="shared" si="4"/>
        <v>0</v>
      </c>
      <c r="EL7" s="229">
        <f t="shared" si="4"/>
        <v>37</v>
      </c>
      <c r="EM7" s="32">
        <f t="shared" si="4"/>
        <v>1</v>
      </c>
      <c r="EN7" s="18"/>
      <c r="EO7" s="18"/>
      <c r="EP7" s="18"/>
      <c r="EQ7" s="18"/>
      <c r="FX7" s="20"/>
      <c r="FY7" s="20"/>
      <c r="FZ7" s="20"/>
    </row>
    <row r="8" spans="1:182" x14ac:dyDescent="0.3">
      <c r="A8" s="13">
        <v>21.815999999999999</v>
      </c>
      <c r="B8" s="1">
        <v>834969710</v>
      </c>
      <c r="C8" s="1">
        <v>2013</v>
      </c>
      <c r="D8" s="2">
        <v>41545</v>
      </c>
      <c r="E8" s="1">
        <v>2034</v>
      </c>
      <c r="F8" s="1">
        <v>6</v>
      </c>
      <c r="G8" s="1">
        <v>4</v>
      </c>
      <c r="H8" s="1">
        <v>86</v>
      </c>
      <c r="I8" s="1">
        <v>86065000</v>
      </c>
      <c r="J8" s="1">
        <v>11.672000000000001</v>
      </c>
      <c r="K8" s="1">
        <v>2675</v>
      </c>
      <c r="L8" s="1">
        <v>0</v>
      </c>
      <c r="M8" s="1" t="s">
        <v>286</v>
      </c>
      <c r="N8" s="1" t="s">
        <v>288</v>
      </c>
      <c r="O8" s="1" t="s">
        <v>515</v>
      </c>
      <c r="P8" s="1" t="s">
        <v>516</v>
      </c>
      <c r="Q8" s="1">
        <v>20</v>
      </c>
      <c r="R8" s="1" t="s">
        <v>281</v>
      </c>
      <c r="S8" s="1" t="s">
        <v>155</v>
      </c>
      <c r="T8" s="1" t="s">
        <v>530</v>
      </c>
      <c r="U8" s="1" t="s">
        <v>283</v>
      </c>
      <c r="V8" s="1">
        <v>10</v>
      </c>
      <c r="W8" s="1">
        <v>36</v>
      </c>
      <c r="X8" s="1" t="s">
        <v>517</v>
      </c>
      <c r="Y8" s="1">
        <v>2</v>
      </c>
      <c r="Z8" s="1">
        <v>3</v>
      </c>
      <c r="AA8" s="1">
        <v>1</v>
      </c>
      <c r="AB8" s="1">
        <v>15</v>
      </c>
      <c r="AC8" s="1">
        <v>77</v>
      </c>
      <c r="AD8" s="1">
        <v>1</v>
      </c>
      <c r="AE8" s="1">
        <v>1</v>
      </c>
      <c r="AF8" s="1">
        <v>88</v>
      </c>
      <c r="AG8" s="1" t="s">
        <v>419</v>
      </c>
      <c r="AH8" s="1">
        <v>3</v>
      </c>
      <c r="AI8" s="1">
        <v>5</v>
      </c>
      <c r="AJ8" s="1">
        <v>1</v>
      </c>
      <c r="AK8" s="1">
        <v>1</v>
      </c>
      <c r="AL8" s="1">
        <v>2</v>
      </c>
      <c r="AM8" s="1">
        <v>5</v>
      </c>
      <c r="AN8" s="1">
        <v>3</v>
      </c>
      <c r="AO8" s="1">
        <v>1</v>
      </c>
      <c r="AP8" s="1">
        <v>1</v>
      </c>
      <c r="AQ8" s="1">
        <v>0</v>
      </c>
      <c r="AR8" s="1">
        <v>0</v>
      </c>
      <c r="AS8" s="1">
        <v>0</v>
      </c>
      <c r="AT8" s="1">
        <v>0</v>
      </c>
      <c r="AU8" s="1">
        <v>1</v>
      </c>
      <c r="AV8" s="1">
        <v>0</v>
      </c>
      <c r="AW8" s="1">
        <v>0</v>
      </c>
      <c r="AX8" s="1">
        <v>1</v>
      </c>
      <c r="AY8" s="1">
        <v>0</v>
      </c>
      <c r="AZ8" s="1">
        <v>0</v>
      </c>
      <c r="BA8" s="1">
        <v>5</v>
      </c>
      <c r="BB8" s="1" t="s">
        <v>286</v>
      </c>
      <c r="BC8" s="1">
        <v>0</v>
      </c>
      <c r="BD8" s="1">
        <v>5</v>
      </c>
      <c r="BE8" s="1">
        <v>14</v>
      </c>
      <c r="BF8" s="1">
        <v>30</v>
      </c>
      <c r="BG8" s="1">
        <v>3</v>
      </c>
      <c r="BH8" s="1">
        <v>495</v>
      </c>
      <c r="BI8" s="1">
        <v>35</v>
      </c>
      <c r="BJ8" s="1">
        <v>1</v>
      </c>
      <c r="BK8" s="1">
        <v>6</v>
      </c>
      <c r="BL8" s="1" t="s">
        <v>288</v>
      </c>
      <c r="BM8" s="1">
        <v>4</v>
      </c>
      <c r="BN8" s="1">
        <v>2</v>
      </c>
      <c r="BO8" s="1">
        <v>0</v>
      </c>
      <c r="BP8" s="1">
        <v>28</v>
      </c>
      <c r="BQ8" s="1" t="s">
        <v>496</v>
      </c>
      <c r="BR8" s="1">
        <v>45</v>
      </c>
      <c r="BS8" s="1" t="s">
        <v>288</v>
      </c>
      <c r="BT8" s="1">
        <v>35500</v>
      </c>
      <c r="BU8" s="1">
        <v>5.8</v>
      </c>
      <c r="BV8" s="1">
        <v>32</v>
      </c>
      <c r="BW8" s="1">
        <v>10</v>
      </c>
      <c r="BX8" s="1">
        <v>10</v>
      </c>
      <c r="BY8" s="1">
        <v>16</v>
      </c>
      <c r="BZ8" s="1">
        <v>1</v>
      </c>
      <c r="CA8" s="1">
        <v>0</v>
      </c>
      <c r="CB8" s="1">
        <v>0</v>
      </c>
      <c r="CC8" s="1">
        <v>0</v>
      </c>
      <c r="CD8" s="1">
        <v>0</v>
      </c>
      <c r="CE8" s="1">
        <v>1</v>
      </c>
      <c r="CF8" s="1">
        <v>5</v>
      </c>
      <c r="CG8" s="1" t="s">
        <v>155</v>
      </c>
      <c r="CH8" s="1">
        <v>1</v>
      </c>
      <c r="CI8" s="1">
        <v>43</v>
      </c>
      <c r="CJ8" s="1">
        <v>1</v>
      </c>
      <c r="CK8" s="1">
        <v>1</v>
      </c>
      <c r="CL8" s="1" t="s">
        <v>286</v>
      </c>
      <c r="CM8" s="1" t="s">
        <v>286</v>
      </c>
      <c r="CN8" s="1" t="s">
        <v>286</v>
      </c>
      <c r="CO8" s="1" t="s">
        <v>286</v>
      </c>
      <c r="CP8" s="1" t="s">
        <v>286</v>
      </c>
      <c r="CQ8" s="1" t="s">
        <v>286</v>
      </c>
      <c r="CR8" s="1" t="s">
        <v>286</v>
      </c>
      <c r="CS8" s="1" t="s">
        <v>286</v>
      </c>
      <c r="CT8" s="1" t="s">
        <v>286</v>
      </c>
      <c r="CU8" s="1" t="s">
        <v>286</v>
      </c>
      <c r="CV8" s="1" t="s">
        <v>288</v>
      </c>
      <c r="CW8" s="1" t="s">
        <v>286</v>
      </c>
      <c r="CX8" s="1" t="s">
        <v>289</v>
      </c>
      <c r="CY8" s="1" t="s">
        <v>286</v>
      </c>
      <c r="CZ8" s="1" t="s">
        <v>286</v>
      </c>
      <c r="DA8" s="1">
        <v>100</v>
      </c>
      <c r="DB8" s="1">
        <v>100</v>
      </c>
      <c r="DC8" s="1">
        <v>0</v>
      </c>
      <c r="DD8" s="1">
        <v>3</v>
      </c>
      <c r="DE8" s="1">
        <v>1</v>
      </c>
      <c r="DF8" s="1">
        <v>1</v>
      </c>
      <c r="DG8" s="1">
        <v>0</v>
      </c>
      <c r="DH8" s="1">
        <v>1</v>
      </c>
      <c r="DI8" s="1">
        <v>0</v>
      </c>
      <c r="DJ8" s="1">
        <v>0</v>
      </c>
      <c r="DK8" s="1">
        <v>1</v>
      </c>
      <c r="DL8" s="1">
        <v>0</v>
      </c>
      <c r="DM8" s="1">
        <v>0</v>
      </c>
      <c r="DN8" s="1">
        <v>0</v>
      </c>
      <c r="DO8" s="1">
        <v>26.3042549</v>
      </c>
      <c r="DP8" s="1">
        <v>80.152431000000007</v>
      </c>
      <c r="DQ8" s="2">
        <v>43132</v>
      </c>
      <c r="DR8" s="228">
        <v>0.48394675925925923</v>
      </c>
      <c r="DS8" s="1">
        <v>1</v>
      </c>
      <c r="DT8" s="1" t="s">
        <v>290</v>
      </c>
      <c r="DU8" s="17">
        <f t="shared" si="1"/>
        <v>0</v>
      </c>
      <c r="DX8" s="18"/>
      <c r="FX8" s="20"/>
      <c r="FY8" s="20"/>
      <c r="FZ8" s="20"/>
    </row>
    <row r="9" spans="1:182" x14ac:dyDescent="0.3">
      <c r="A9" s="13">
        <v>21.841000000000001</v>
      </c>
      <c r="B9" s="1">
        <v>834973230</v>
      </c>
      <c r="C9" s="1">
        <v>2013</v>
      </c>
      <c r="D9" s="2">
        <v>41552</v>
      </c>
      <c r="E9" s="1">
        <v>2252</v>
      </c>
      <c r="F9" s="1">
        <v>6</v>
      </c>
      <c r="G9" s="1">
        <v>4</v>
      </c>
      <c r="H9" s="1">
        <v>86</v>
      </c>
      <c r="I9" s="1">
        <v>86065000</v>
      </c>
      <c r="J9" s="1">
        <v>11.672000000000001</v>
      </c>
      <c r="K9" s="1">
        <v>2675</v>
      </c>
      <c r="L9" s="1">
        <v>0</v>
      </c>
      <c r="M9" s="1" t="s">
        <v>286</v>
      </c>
      <c r="N9" s="1" t="s">
        <v>288</v>
      </c>
      <c r="O9" s="1" t="s">
        <v>516</v>
      </c>
      <c r="P9" s="1" t="s">
        <v>515</v>
      </c>
      <c r="Q9" s="1">
        <v>0</v>
      </c>
      <c r="R9" s="1" t="s">
        <v>281</v>
      </c>
      <c r="S9" s="1" t="s">
        <v>288</v>
      </c>
      <c r="T9" s="1" t="s">
        <v>530</v>
      </c>
      <c r="U9" s="1" t="s">
        <v>283</v>
      </c>
      <c r="V9" s="1">
        <v>10</v>
      </c>
      <c r="W9" s="1">
        <v>36</v>
      </c>
      <c r="X9" s="1" t="s">
        <v>517</v>
      </c>
      <c r="Y9" s="1">
        <v>2</v>
      </c>
      <c r="Z9" s="1">
        <v>4</v>
      </c>
      <c r="AA9" s="1">
        <v>1</v>
      </c>
      <c r="AB9" s="1">
        <v>14</v>
      </c>
      <c r="AC9" s="1">
        <v>77</v>
      </c>
      <c r="AD9" s="1">
        <v>1</v>
      </c>
      <c r="AE9" s="1">
        <v>1</v>
      </c>
      <c r="AF9" s="1">
        <v>1</v>
      </c>
      <c r="AG9" s="1" t="s">
        <v>301</v>
      </c>
      <c r="AH9" s="1">
        <v>2</v>
      </c>
      <c r="AI9" s="1">
        <v>3</v>
      </c>
      <c r="AJ9" s="1">
        <v>1</v>
      </c>
      <c r="AK9" s="1">
        <v>2</v>
      </c>
      <c r="AL9" s="1">
        <v>1</v>
      </c>
      <c r="AM9" s="1">
        <v>4</v>
      </c>
      <c r="AN9" s="1">
        <v>1</v>
      </c>
      <c r="AO9" s="1">
        <v>1</v>
      </c>
      <c r="AP9" s="1">
        <v>1</v>
      </c>
      <c r="AQ9" s="1">
        <v>0</v>
      </c>
      <c r="AR9" s="1">
        <v>0</v>
      </c>
      <c r="AS9" s="1">
        <v>0</v>
      </c>
      <c r="AT9" s="1">
        <v>0</v>
      </c>
      <c r="AU9" s="1">
        <v>1</v>
      </c>
      <c r="AV9" s="1">
        <v>0</v>
      </c>
      <c r="AW9" s="1">
        <v>0</v>
      </c>
      <c r="AX9" s="1">
        <v>1</v>
      </c>
      <c r="AY9" s="1">
        <v>0</v>
      </c>
      <c r="AZ9" s="1">
        <v>0</v>
      </c>
      <c r="BA9" s="1">
        <v>5</v>
      </c>
      <c r="BB9" s="1">
        <v>5</v>
      </c>
      <c r="BC9" s="1">
        <v>3</v>
      </c>
      <c r="BD9" s="1">
        <v>5</v>
      </c>
      <c r="BE9" s="1">
        <v>14</v>
      </c>
      <c r="BF9" s="1">
        <v>30</v>
      </c>
      <c r="BG9" s="1">
        <v>3</v>
      </c>
      <c r="BH9" s="1">
        <v>495</v>
      </c>
      <c r="BI9" s="1">
        <v>35</v>
      </c>
      <c r="BJ9" s="1">
        <v>1</v>
      </c>
      <c r="BK9" s="1">
        <v>6</v>
      </c>
      <c r="BL9" s="1" t="s">
        <v>288</v>
      </c>
      <c r="BM9" s="1">
        <v>4</v>
      </c>
      <c r="BN9" s="1">
        <v>2</v>
      </c>
      <c r="BO9" s="1">
        <v>0</v>
      </c>
      <c r="BP9" s="1">
        <v>28</v>
      </c>
      <c r="BQ9" s="1" t="s">
        <v>496</v>
      </c>
      <c r="BR9" s="1">
        <v>45</v>
      </c>
      <c r="BS9" s="1" t="s">
        <v>288</v>
      </c>
      <c r="BT9" s="1">
        <v>35500</v>
      </c>
      <c r="BU9" s="1">
        <v>5.8</v>
      </c>
      <c r="BV9" s="1">
        <v>32</v>
      </c>
      <c r="BW9" s="1">
        <v>14</v>
      </c>
      <c r="BX9" s="1">
        <v>14</v>
      </c>
      <c r="BY9" s="1">
        <v>1</v>
      </c>
      <c r="BZ9" s="1">
        <v>1</v>
      </c>
      <c r="CA9" s="1">
        <v>0</v>
      </c>
      <c r="CB9" s="1">
        <v>0</v>
      </c>
      <c r="CC9" s="1">
        <v>0</v>
      </c>
      <c r="CD9" s="1">
        <v>0</v>
      </c>
      <c r="CE9" s="1">
        <v>1</v>
      </c>
      <c r="CF9" s="1">
        <v>1</v>
      </c>
      <c r="CG9" s="1" t="s">
        <v>155</v>
      </c>
      <c r="CH9" s="1">
        <v>2</v>
      </c>
      <c r="CI9" s="1">
        <v>34</v>
      </c>
      <c r="CJ9" s="1">
        <v>2</v>
      </c>
      <c r="CK9" s="1">
        <v>2</v>
      </c>
      <c r="CL9" s="1">
        <v>14</v>
      </c>
      <c r="CM9" s="1">
        <v>14</v>
      </c>
      <c r="CN9" s="1">
        <v>1</v>
      </c>
      <c r="CO9" s="1">
        <v>1</v>
      </c>
      <c r="CP9" s="1">
        <v>0</v>
      </c>
      <c r="CQ9" s="1">
        <v>0</v>
      </c>
      <c r="CR9" s="1">
        <v>0</v>
      </c>
      <c r="CS9" s="1">
        <v>0</v>
      </c>
      <c r="CT9" s="1">
        <v>9</v>
      </c>
      <c r="CU9" s="1">
        <v>1</v>
      </c>
      <c r="CV9" s="1" t="s">
        <v>135</v>
      </c>
      <c r="CW9" s="1">
        <v>1</v>
      </c>
      <c r="CX9" s="1">
        <v>21</v>
      </c>
      <c r="CY9" s="1">
        <v>1</v>
      </c>
      <c r="CZ9" s="1">
        <v>1</v>
      </c>
      <c r="DA9" s="1">
        <v>4000</v>
      </c>
      <c r="DB9" s="1">
        <v>4000</v>
      </c>
      <c r="DC9" s="1">
        <v>0</v>
      </c>
      <c r="DD9" s="1">
        <v>6</v>
      </c>
      <c r="DE9" s="1">
        <v>3</v>
      </c>
      <c r="DF9" s="1">
        <v>3</v>
      </c>
      <c r="DG9" s="1">
        <v>0</v>
      </c>
      <c r="DH9" s="1">
        <v>3</v>
      </c>
      <c r="DI9" s="1">
        <v>1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26.3042549</v>
      </c>
      <c r="DP9" s="1">
        <v>80.152431000000007</v>
      </c>
      <c r="DQ9" s="2">
        <v>43132</v>
      </c>
      <c r="DR9" s="228">
        <v>0.48394675925925923</v>
      </c>
      <c r="DS9" s="1">
        <v>1</v>
      </c>
      <c r="DT9" s="1" t="s">
        <v>290</v>
      </c>
      <c r="DU9" s="17">
        <f t="shared" si="1"/>
        <v>0</v>
      </c>
      <c r="DX9" s="18"/>
      <c r="FX9" s="20"/>
      <c r="FY9" s="20"/>
      <c r="FZ9" s="20"/>
    </row>
    <row r="10" spans="1:182" x14ac:dyDescent="0.3">
      <c r="A10" s="13">
        <v>21.84515</v>
      </c>
      <c r="B10" s="1">
        <v>834996060</v>
      </c>
      <c r="C10" s="1">
        <v>2013</v>
      </c>
      <c r="D10" s="2">
        <v>41596</v>
      </c>
      <c r="E10" s="1">
        <v>1918</v>
      </c>
      <c r="F10" s="1">
        <v>1</v>
      </c>
      <c r="G10" s="1">
        <v>4</v>
      </c>
      <c r="H10" s="1">
        <v>86</v>
      </c>
      <c r="I10" s="1">
        <v>86065000</v>
      </c>
      <c r="J10" s="1">
        <v>11.680999999999999</v>
      </c>
      <c r="K10" s="1">
        <v>2675</v>
      </c>
      <c r="L10" s="1">
        <v>8.9999999999999993E-3</v>
      </c>
      <c r="M10" s="1" t="s">
        <v>280</v>
      </c>
      <c r="N10" s="1" t="s">
        <v>5</v>
      </c>
      <c r="O10" s="1" t="s">
        <v>516</v>
      </c>
      <c r="P10" s="1" t="s">
        <v>525</v>
      </c>
      <c r="Q10" s="1">
        <v>50</v>
      </c>
      <c r="R10" s="1" t="s">
        <v>281</v>
      </c>
      <c r="S10" s="1" t="s">
        <v>5</v>
      </c>
      <c r="T10" s="1" t="s">
        <v>530</v>
      </c>
      <c r="U10" s="1" t="s">
        <v>283</v>
      </c>
      <c r="V10" s="1">
        <v>10</v>
      </c>
      <c r="W10" s="1">
        <v>36</v>
      </c>
      <c r="X10" s="1" t="s">
        <v>517</v>
      </c>
      <c r="Y10" s="1">
        <v>2</v>
      </c>
      <c r="Z10" s="1">
        <v>1</v>
      </c>
      <c r="AA10" s="1">
        <v>1</v>
      </c>
      <c r="AB10" s="1">
        <v>14</v>
      </c>
      <c r="AC10" s="1">
        <v>1</v>
      </c>
      <c r="AD10" s="1">
        <v>1</v>
      </c>
      <c r="AE10" s="1">
        <v>1</v>
      </c>
      <c r="AF10" s="1">
        <v>1</v>
      </c>
      <c r="AG10" s="1" t="s">
        <v>301</v>
      </c>
      <c r="AH10" s="1">
        <v>1</v>
      </c>
      <c r="AI10" s="1">
        <v>3</v>
      </c>
      <c r="AJ10" s="1">
        <v>3</v>
      </c>
      <c r="AK10" s="1">
        <v>1</v>
      </c>
      <c r="AL10" s="1">
        <v>1</v>
      </c>
      <c r="AM10" s="1">
        <v>2</v>
      </c>
      <c r="AN10" s="1">
        <v>1</v>
      </c>
      <c r="AO10" s="1">
        <v>1</v>
      </c>
      <c r="AP10" s="1">
        <v>1</v>
      </c>
      <c r="AQ10" s="1">
        <v>0</v>
      </c>
      <c r="AR10" s="1">
        <v>0</v>
      </c>
      <c r="AS10" s="1">
        <v>0</v>
      </c>
      <c r="AT10" s="1">
        <v>0</v>
      </c>
      <c r="AU10" s="1">
        <v>1</v>
      </c>
      <c r="AV10" s="1">
        <v>0</v>
      </c>
      <c r="AW10" s="1">
        <v>0</v>
      </c>
      <c r="AX10" s="1">
        <v>1</v>
      </c>
      <c r="AY10" s="1">
        <v>0</v>
      </c>
      <c r="AZ10" s="1">
        <v>0</v>
      </c>
      <c r="BA10" s="1">
        <v>1</v>
      </c>
      <c r="BB10" s="1">
        <v>1</v>
      </c>
      <c r="BC10" s="1">
        <v>0</v>
      </c>
      <c r="BD10" s="1">
        <v>5</v>
      </c>
      <c r="BE10" s="1">
        <v>14</v>
      </c>
      <c r="BF10" s="1">
        <v>30</v>
      </c>
      <c r="BG10" s="1">
        <v>3</v>
      </c>
      <c r="BH10" s="1">
        <v>495</v>
      </c>
      <c r="BI10" s="1">
        <v>35</v>
      </c>
      <c r="BJ10" s="1">
        <v>1</v>
      </c>
      <c r="BK10" s="1">
        <v>6</v>
      </c>
      <c r="BL10" s="1" t="s">
        <v>288</v>
      </c>
      <c r="BM10" s="1">
        <v>4</v>
      </c>
      <c r="BN10" s="1">
        <v>2</v>
      </c>
      <c r="BO10" s="1">
        <v>0</v>
      </c>
      <c r="BP10" s="1">
        <v>28</v>
      </c>
      <c r="BQ10" s="1" t="s">
        <v>496</v>
      </c>
      <c r="BR10" s="1">
        <v>45</v>
      </c>
      <c r="BS10" s="1" t="s">
        <v>288</v>
      </c>
      <c r="BT10" s="1">
        <v>37000</v>
      </c>
      <c r="BU10" s="1">
        <v>5.8</v>
      </c>
      <c r="BV10" s="1">
        <v>32</v>
      </c>
      <c r="BW10" s="1">
        <v>14</v>
      </c>
      <c r="BX10" s="1">
        <v>14</v>
      </c>
      <c r="BY10" s="1">
        <v>1</v>
      </c>
      <c r="BZ10" s="1">
        <v>1</v>
      </c>
      <c r="CA10" s="1">
        <v>0</v>
      </c>
      <c r="CB10" s="1">
        <v>0</v>
      </c>
      <c r="CC10" s="1">
        <v>0</v>
      </c>
      <c r="CD10" s="1">
        <v>0</v>
      </c>
      <c r="CE10" s="1">
        <v>2</v>
      </c>
      <c r="CF10" s="1">
        <v>1</v>
      </c>
      <c r="CG10" s="1" t="s">
        <v>135</v>
      </c>
      <c r="CH10" s="1">
        <v>10</v>
      </c>
      <c r="CI10" s="1">
        <v>53</v>
      </c>
      <c r="CJ10" s="1">
        <v>1</v>
      </c>
      <c r="CK10" s="1">
        <v>1</v>
      </c>
      <c r="CL10" s="1">
        <v>14</v>
      </c>
      <c r="CM10" s="1">
        <v>14</v>
      </c>
      <c r="CN10" s="1">
        <v>1</v>
      </c>
      <c r="CO10" s="1">
        <v>1</v>
      </c>
      <c r="CP10" s="1">
        <v>0</v>
      </c>
      <c r="CQ10" s="1">
        <v>0</v>
      </c>
      <c r="CR10" s="1">
        <v>0</v>
      </c>
      <c r="CS10" s="1">
        <v>0</v>
      </c>
      <c r="CT10" s="1">
        <v>9</v>
      </c>
      <c r="CU10" s="1">
        <v>1</v>
      </c>
      <c r="CV10" s="1" t="s">
        <v>135</v>
      </c>
      <c r="CW10" s="1">
        <v>1</v>
      </c>
      <c r="CX10" s="1">
        <v>25</v>
      </c>
      <c r="CY10" s="1">
        <v>1</v>
      </c>
      <c r="CZ10" s="1">
        <v>1</v>
      </c>
      <c r="DA10" s="1">
        <v>700</v>
      </c>
      <c r="DB10" s="1">
        <v>700</v>
      </c>
      <c r="DC10" s="1">
        <v>0</v>
      </c>
      <c r="DD10" s="1">
        <v>2</v>
      </c>
      <c r="DE10" s="1">
        <v>2</v>
      </c>
      <c r="DF10" s="1">
        <v>2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26.3043862</v>
      </c>
      <c r="DP10" s="1">
        <v>80.152433000000002</v>
      </c>
      <c r="DQ10" s="2">
        <v>43132</v>
      </c>
      <c r="DR10" s="228">
        <v>0.48394675925925923</v>
      </c>
      <c r="DS10" s="1">
        <v>1</v>
      </c>
      <c r="DT10" s="1" t="s">
        <v>290</v>
      </c>
      <c r="DU10" s="17">
        <f t="shared" si="1"/>
        <v>1</v>
      </c>
      <c r="DX10" s="18"/>
      <c r="FX10" s="20"/>
      <c r="FY10" s="20"/>
      <c r="FZ10" s="20"/>
    </row>
    <row r="11" spans="1:182" x14ac:dyDescent="0.3">
      <c r="A11" s="13">
        <v>21.825749999999999</v>
      </c>
      <c r="B11" s="1">
        <v>834999460</v>
      </c>
      <c r="C11" s="1">
        <v>2013</v>
      </c>
      <c r="D11" s="2">
        <v>41602</v>
      </c>
      <c r="E11" s="1">
        <v>1827</v>
      </c>
      <c r="F11" s="1">
        <v>7</v>
      </c>
      <c r="G11" s="1">
        <v>4</v>
      </c>
      <c r="H11" s="1">
        <v>86</v>
      </c>
      <c r="I11" s="1">
        <v>86065000</v>
      </c>
      <c r="J11" s="1">
        <v>11.672000000000001</v>
      </c>
      <c r="K11" s="1">
        <v>2675</v>
      </c>
      <c r="L11" s="1">
        <v>0</v>
      </c>
      <c r="M11" s="1" t="s">
        <v>286</v>
      </c>
      <c r="N11" s="1" t="s">
        <v>288</v>
      </c>
      <c r="O11" s="1" t="s">
        <v>523</v>
      </c>
      <c r="P11" s="1" t="s">
        <v>518</v>
      </c>
      <c r="Q11" s="1">
        <v>0</v>
      </c>
      <c r="R11" s="1" t="s">
        <v>281</v>
      </c>
      <c r="S11" s="1" t="s">
        <v>288</v>
      </c>
      <c r="T11" s="1" t="s">
        <v>530</v>
      </c>
      <c r="U11" s="1" t="s">
        <v>283</v>
      </c>
      <c r="V11" s="1">
        <v>10</v>
      </c>
      <c r="W11" s="1">
        <v>36</v>
      </c>
      <c r="X11" s="1" t="s">
        <v>517</v>
      </c>
      <c r="Y11" s="1">
        <v>2</v>
      </c>
      <c r="Z11" s="1">
        <v>1</v>
      </c>
      <c r="AA11" s="1">
        <v>2</v>
      </c>
      <c r="AB11" s="1">
        <v>14</v>
      </c>
      <c r="AC11" s="1">
        <v>77</v>
      </c>
      <c r="AD11" s="1">
        <v>1</v>
      </c>
      <c r="AE11" s="1">
        <v>1</v>
      </c>
      <c r="AF11" s="1">
        <v>1</v>
      </c>
      <c r="AG11" s="1" t="s">
        <v>292</v>
      </c>
      <c r="AH11" s="1">
        <v>3</v>
      </c>
      <c r="AI11" s="1">
        <v>3</v>
      </c>
      <c r="AJ11" s="1">
        <v>3</v>
      </c>
      <c r="AK11" s="1">
        <v>2</v>
      </c>
      <c r="AL11" s="1">
        <v>2</v>
      </c>
      <c r="AM11" s="1">
        <v>4</v>
      </c>
      <c r="AN11" s="1">
        <v>3</v>
      </c>
      <c r="AO11" s="1">
        <v>1</v>
      </c>
      <c r="AP11" s="1">
        <v>1</v>
      </c>
      <c r="AQ11" s="1">
        <v>0</v>
      </c>
      <c r="AR11" s="1">
        <v>0</v>
      </c>
      <c r="AS11" s="1">
        <v>0</v>
      </c>
      <c r="AT11" s="1">
        <v>0</v>
      </c>
      <c r="AU11" s="1">
        <v>1</v>
      </c>
      <c r="AV11" s="1">
        <v>0</v>
      </c>
      <c r="AW11" s="1">
        <v>0</v>
      </c>
      <c r="AX11" s="1">
        <v>88</v>
      </c>
      <c r="AY11" s="1">
        <v>0</v>
      </c>
      <c r="AZ11" s="1">
        <v>0</v>
      </c>
      <c r="BA11" s="1">
        <v>0</v>
      </c>
      <c r="BB11" s="1">
        <v>5</v>
      </c>
      <c r="BC11" s="1">
        <v>0</v>
      </c>
      <c r="BD11" s="1">
        <v>5</v>
      </c>
      <c r="BE11" s="1">
        <v>14</v>
      </c>
      <c r="BF11" s="1">
        <v>30</v>
      </c>
      <c r="BG11" s="1">
        <v>3</v>
      </c>
      <c r="BH11" s="1">
        <v>495</v>
      </c>
      <c r="BI11" s="1">
        <v>35</v>
      </c>
      <c r="BJ11" s="1">
        <v>1</v>
      </c>
      <c r="BK11" s="1">
        <v>6</v>
      </c>
      <c r="BL11" s="1" t="s">
        <v>288</v>
      </c>
      <c r="BM11" s="1">
        <v>4</v>
      </c>
      <c r="BN11" s="1">
        <v>2</v>
      </c>
      <c r="BO11" s="1">
        <v>0</v>
      </c>
      <c r="BP11" s="1">
        <v>28</v>
      </c>
      <c r="BQ11" s="1" t="s">
        <v>496</v>
      </c>
      <c r="BR11" s="1">
        <v>45</v>
      </c>
      <c r="BS11" s="1" t="s">
        <v>288</v>
      </c>
      <c r="BT11" s="1">
        <v>35500</v>
      </c>
      <c r="BU11" s="1">
        <v>5.8</v>
      </c>
      <c r="BV11" s="1">
        <v>32</v>
      </c>
      <c r="BW11" s="1">
        <v>14</v>
      </c>
      <c r="BX11" s="1">
        <v>14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 t="s">
        <v>528</v>
      </c>
      <c r="CH11" s="1" t="s">
        <v>286</v>
      </c>
      <c r="CI11" s="1" t="s">
        <v>289</v>
      </c>
      <c r="CJ11" s="1" t="s">
        <v>286</v>
      </c>
      <c r="CK11" s="1" t="s">
        <v>286</v>
      </c>
      <c r="CL11" s="1">
        <v>14</v>
      </c>
      <c r="CM11" s="1">
        <v>14</v>
      </c>
      <c r="CN11" s="1">
        <v>3</v>
      </c>
      <c r="CO11" s="1">
        <v>1</v>
      </c>
      <c r="CP11" s="1">
        <v>0</v>
      </c>
      <c r="CQ11" s="1">
        <v>0</v>
      </c>
      <c r="CR11" s="1">
        <v>0</v>
      </c>
      <c r="CS11" s="1">
        <v>0</v>
      </c>
      <c r="CT11" s="1">
        <v>2</v>
      </c>
      <c r="CU11" s="1">
        <v>1</v>
      </c>
      <c r="CV11" s="1" t="s">
        <v>135</v>
      </c>
      <c r="CW11" s="1">
        <v>1</v>
      </c>
      <c r="CX11" s="1">
        <v>27</v>
      </c>
      <c r="CY11" s="1">
        <v>1</v>
      </c>
      <c r="CZ11" s="1">
        <v>1</v>
      </c>
      <c r="DA11" s="1">
        <v>7500</v>
      </c>
      <c r="DB11" s="1">
        <v>7500</v>
      </c>
      <c r="DC11" s="1">
        <v>0</v>
      </c>
      <c r="DD11" s="1">
        <v>6</v>
      </c>
      <c r="DE11" s="1">
        <v>3</v>
      </c>
      <c r="DF11" s="1">
        <v>4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26.3042549</v>
      </c>
      <c r="DP11" s="1">
        <v>80.152431000000007</v>
      </c>
      <c r="DQ11" s="2">
        <v>43132</v>
      </c>
      <c r="DR11" s="228">
        <v>0.48394675925925923</v>
      </c>
      <c r="DS11" s="1">
        <v>1</v>
      </c>
      <c r="DT11" s="1" t="s">
        <v>290</v>
      </c>
      <c r="DU11" s="17">
        <f t="shared" si="1"/>
        <v>1</v>
      </c>
      <c r="DX11" s="18"/>
      <c r="FX11" s="20"/>
      <c r="FY11" s="20"/>
      <c r="FZ11" s="20"/>
    </row>
    <row r="12" spans="1:182" x14ac:dyDescent="0.3">
      <c r="A12" s="13">
        <v>21.844999999999999</v>
      </c>
      <c r="B12" s="1">
        <v>835001060</v>
      </c>
      <c r="C12" s="1">
        <v>2013</v>
      </c>
      <c r="D12" s="2">
        <v>41605</v>
      </c>
      <c r="E12" s="1">
        <v>1112</v>
      </c>
      <c r="F12" s="1">
        <v>3</v>
      </c>
      <c r="G12" s="1">
        <v>4</v>
      </c>
      <c r="H12" s="1">
        <v>86</v>
      </c>
      <c r="I12" s="1">
        <v>86012000</v>
      </c>
      <c r="J12" s="1">
        <v>1E-3</v>
      </c>
      <c r="K12" s="1">
        <v>2675</v>
      </c>
      <c r="L12" s="1">
        <v>1E-3</v>
      </c>
      <c r="M12" s="1" t="s">
        <v>280</v>
      </c>
      <c r="N12" s="1" t="s">
        <v>300</v>
      </c>
      <c r="O12" s="1" t="s">
        <v>515</v>
      </c>
      <c r="P12" s="1" t="s">
        <v>516</v>
      </c>
      <c r="Q12" s="1">
        <v>5</v>
      </c>
      <c r="R12" s="1" t="s">
        <v>281</v>
      </c>
      <c r="S12" s="1" t="s">
        <v>300</v>
      </c>
      <c r="T12" s="1" t="s">
        <v>282</v>
      </c>
      <c r="U12" s="1" t="s">
        <v>283</v>
      </c>
      <c r="V12" s="1">
        <v>10</v>
      </c>
      <c r="W12" s="1">
        <v>36</v>
      </c>
      <c r="X12" s="1" t="s">
        <v>517</v>
      </c>
      <c r="Y12" s="1">
        <v>2</v>
      </c>
      <c r="Z12" s="1">
        <v>2</v>
      </c>
      <c r="AA12" s="1">
        <v>1</v>
      </c>
      <c r="AB12" s="1">
        <v>14</v>
      </c>
      <c r="AC12" s="1">
        <v>3</v>
      </c>
      <c r="AD12" s="1">
        <v>1</v>
      </c>
      <c r="AE12" s="1">
        <v>3</v>
      </c>
      <c r="AF12" s="1">
        <v>1</v>
      </c>
      <c r="AG12" s="1" t="s">
        <v>292</v>
      </c>
      <c r="AH12" s="1" t="s">
        <v>292</v>
      </c>
      <c r="AI12" s="1">
        <v>3</v>
      </c>
      <c r="AJ12" s="1">
        <v>3</v>
      </c>
      <c r="AK12" s="1">
        <v>2</v>
      </c>
      <c r="AL12" s="1">
        <v>1</v>
      </c>
      <c r="AM12" s="1">
        <v>1</v>
      </c>
      <c r="AN12" s="1">
        <v>2</v>
      </c>
      <c r="AO12" s="1">
        <v>1</v>
      </c>
      <c r="AP12" s="1">
        <v>1</v>
      </c>
      <c r="AQ12" s="1">
        <v>0</v>
      </c>
      <c r="AR12" s="1">
        <v>0</v>
      </c>
      <c r="AS12" s="1">
        <v>0</v>
      </c>
      <c r="AT12" s="1">
        <v>0</v>
      </c>
      <c r="AU12" s="1">
        <v>1</v>
      </c>
      <c r="AV12" s="1">
        <v>0</v>
      </c>
      <c r="AW12" s="1">
        <v>0</v>
      </c>
      <c r="AX12" s="1">
        <v>1</v>
      </c>
      <c r="AY12" s="1">
        <v>0</v>
      </c>
      <c r="AZ12" s="1">
        <v>0</v>
      </c>
      <c r="BA12" s="1">
        <v>5</v>
      </c>
      <c r="BB12" s="1">
        <v>5</v>
      </c>
      <c r="BC12" s="1">
        <v>0</v>
      </c>
      <c r="BD12" s="1">
        <v>5</v>
      </c>
      <c r="BE12" s="1">
        <v>14</v>
      </c>
      <c r="BF12" s="1">
        <v>33</v>
      </c>
      <c r="BG12" s="1">
        <v>3</v>
      </c>
      <c r="BH12" s="1">
        <v>495</v>
      </c>
      <c r="BI12" s="1">
        <v>36</v>
      </c>
      <c r="BJ12" s="1">
        <v>1</v>
      </c>
      <c r="BK12" s="1">
        <v>3</v>
      </c>
      <c r="BL12" s="1" t="s">
        <v>288</v>
      </c>
      <c r="BM12" s="1">
        <v>5</v>
      </c>
      <c r="BN12" s="1">
        <v>12</v>
      </c>
      <c r="BO12" s="1">
        <v>0</v>
      </c>
      <c r="BP12" s="1">
        <v>28</v>
      </c>
      <c r="BQ12" s="1" t="s">
        <v>496</v>
      </c>
      <c r="BR12" s="1">
        <v>45</v>
      </c>
      <c r="BS12" s="1">
        <v>0</v>
      </c>
      <c r="BT12" s="1">
        <v>42000</v>
      </c>
      <c r="BU12" s="1">
        <v>4.9000000000000004</v>
      </c>
      <c r="BV12" s="1">
        <v>41</v>
      </c>
      <c r="BW12" s="1">
        <v>9</v>
      </c>
      <c r="BX12" s="1">
        <v>9</v>
      </c>
      <c r="BY12" s="1">
        <v>19</v>
      </c>
      <c r="BZ12" s="1">
        <v>1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3</v>
      </c>
      <c r="CG12" s="1" t="s">
        <v>155</v>
      </c>
      <c r="CH12" s="1">
        <v>11</v>
      </c>
      <c r="CI12" s="1">
        <v>26</v>
      </c>
      <c r="CJ12" s="1">
        <v>1</v>
      </c>
      <c r="CK12" s="1">
        <v>1</v>
      </c>
      <c r="CL12" s="1">
        <v>9</v>
      </c>
      <c r="CM12" s="1">
        <v>9</v>
      </c>
      <c r="CN12" s="1">
        <v>1</v>
      </c>
      <c r="CO12" s="1">
        <v>1</v>
      </c>
      <c r="CP12" s="1">
        <v>0</v>
      </c>
      <c r="CQ12" s="1">
        <v>0</v>
      </c>
      <c r="CR12" s="1">
        <v>0</v>
      </c>
      <c r="CS12" s="1">
        <v>0</v>
      </c>
      <c r="CT12" s="1">
        <v>6</v>
      </c>
      <c r="CU12" s="1">
        <v>1</v>
      </c>
      <c r="CV12" s="1" t="s">
        <v>300</v>
      </c>
      <c r="CW12" s="1">
        <v>1</v>
      </c>
      <c r="CX12" s="1">
        <v>28</v>
      </c>
      <c r="CY12" s="1">
        <v>1</v>
      </c>
      <c r="CZ12" s="1">
        <v>1</v>
      </c>
      <c r="DA12" s="1">
        <v>1500</v>
      </c>
      <c r="DB12" s="1">
        <v>1500</v>
      </c>
      <c r="DC12" s="1">
        <v>0</v>
      </c>
      <c r="DD12" s="1">
        <v>3</v>
      </c>
      <c r="DE12" s="1">
        <v>3</v>
      </c>
      <c r="DF12" s="1">
        <v>3</v>
      </c>
      <c r="DG12" s="1">
        <v>0</v>
      </c>
      <c r="DH12" s="1">
        <v>1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26.3042616</v>
      </c>
      <c r="DP12" s="1">
        <v>80.152491600000005</v>
      </c>
      <c r="DQ12" s="2">
        <v>43132</v>
      </c>
      <c r="DR12" s="228">
        <v>0.48394675925925923</v>
      </c>
      <c r="DS12" s="1">
        <v>1</v>
      </c>
      <c r="DT12" s="1" t="s">
        <v>290</v>
      </c>
      <c r="DU12" s="17">
        <f t="shared" si="1"/>
        <v>0</v>
      </c>
      <c r="DX12" s="18"/>
      <c r="FX12" s="20"/>
      <c r="FY12" s="20"/>
      <c r="FZ12" s="20"/>
    </row>
    <row r="13" spans="1:182" x14ac:dyDescent="0.3">
      <c r="A13" s="13">
        <v>21.827366666666698</v>
      </c>
      <c r="B13" s="1">
        <v>838901890</v>
      </c>
      <c r="C13" s="1">
        <v>2013</v>
      </c>
      <c r="D13" s="2">
        <v>41616</v>
      </c>
      <c r="E13" s="1">
        <v>2045</v>
      </c>
      <c r="F13" s="1">
        <v>7</v>
      </c>
      <c r="G13" s="1">
        <v>4</v>
      </c>
      <c r="H13" s="1">
        <v>86</v>
      </c>
      <c r="I13" s="1">
        <v>86065000</v>
      </c>
      <c r="J13" s="1">
        <v>11.672000000000001</v>
      </c>
      <c r="K13" s="1">
        <v>2675</v>
      </c>
      <c r="L13" s="1">
        <v>0</v>
      </c>
      <c r="M13" s="1" t="s">
        <v>286</v>
      </c>
      <c r="N13" s="1" t="s">
        <v>288</v>
      </c>
      <c r="O13" s="1" t="s">
        <v>516</v>
      </c>
      <c r="P13" s="1" t="s">
        <v>515</v>
      </c>
      <c r="Q13" s="1">
        <v>0</v>
      </c>
      <c r="R13" s="1" t="s">
        <v>281</v>
      </c>
      <c r="S13" s="1" t="s">
        <v>288</v>
      </c>
      <c r="T13" s="1" t="s">
        <v>530</v>
      </c>
      <c r="U13" s="1" t="s">
        <v>283</v>
      </c>
      <c r="V13" s="1">
        <v>10</v>
      </c>
      <c r="W13" s="1">
        <v>36</v>
      </c>
      <c r="X13" s="1" t="s">
        <v>517</v>
      </c>
      <c r="Y13" s="1">
        <v>2</v>
      </c>
      <c r="Z13" s="1">
        <v>3</v>
      </c>
      <c r="AA13" s="1">
        <v>1</v>
      </c>
      <c r="AB13" s="1">
        <v>14</v>
      </c>
      <c r="AC13" s="1">
        <v>4</v>
      </c>
      <c r="AD13" s="1">
        <v>1</v>
      </c>
      <c r="AE13" s="1">
        <v>1</v>
      </c>
      <c r="AF13" s="1">
        <v>2</v>
      </c>
      <c r="AG13" s="1" t="s">
        <v>292</v>
      </c>
      <c r="AH13" s="1">
        <v>1</v>
      </c>
      <c r="AI13" s="1">
        <v>3</v>
      </c>
      <c r="AJ13" s="1">
        <v>1</v>
      </c>
      <c r="AK13" s="1">
        <v>2</v>
      </c>
      <c r="AL13" s="1">
        <v>1</v>
      </c>
      <c r="AM13" s="1">
        <v>4</v>
      </c>
      <c r="AN13" s="1">
        <v>1</v>
      </c>
      <c r="AO13" s="1">
        <v>1</v>
      </c>
      <c r="AP13" s="1">
        <v>1</v>
      </c>
      <c r="AQ13" s="1">
        <v>0</v>
      </c>
      <c r="AR13" s="1">
        <v>0</v>
      </c>
      <c r="AS13" s="1">
        <v>0</v>
      </c>
      <c r="AT13" s="1">
        <v>0</v>
      </c>
      <c r="AU13" s="1">
        <v>1</v>
      </c>
      <c r="AV13" s="1">
        <v>1</v>
      </c>
      <c r="AW13" s="1">
        <v>0</v>
      </c>
      <c r="AX13" s="1">
        <v>1</v>
      </c>
      <c r="AY13" s="1">
        <v>0</v>
      </c>
      <c r="AZ13" s="1">
        <v>0</v>
      </c>
      <c r="BA13" s="1">
        <v>5</v>
      </c>
      <c r="BB13" s="1">
        <v>5</v>
      </c>
      <c r="BC13" s="1">
        <v>0</v>
      </c>
      <c r="BD13" s="1">
        <v>5</v>
      </c>
      <c r="BE13" s="1">
        <v>14</v>
      </c>
      <c r="BF13" s="1">
        <v>30</v>
      </c>
      <c r="BG13" s="1">
        <v>3</v>
      </c>
      <c r="BH13" s="1">
        <v>495</v>
      </c>
      <c r="BI13" s="1">
        <v>35</v>
      </c>
      <c r="BJ13" s="1">
        <v>1</v>
      </c>
      <c r="BK13" s="1">
        <v>6</v>
      </c>
      <c r="BL13" s="1" t="s">
        <v>288</v>
      </c>
      <c r="BM13" s="1">
        <v>4</v>
      </c>
      <c r="BN13" s="1">
        <v>2</v>
      </c>
      <c r="BO13" s="1">
        <v>0</v>
      </c>
      <c r="BP13" s="1">
        <v>28</v>
      </c>
      <c r="BQ13" s="1" t="s">
        <v>496</v>
      </c>
      <c r="BR13" s="1">
        <v>45</v>
      </c>
      <c r="BS13" s="1" t="s">
        <v>288</v>
      </c>
      <c r="BT13" s="1">
        <v>35500</v>
      </c>
      <c r="BU13" s="1">
        <v>5.8</v>
      </c>
      <c r="BV13" s="1">
        <v>32</v>
      </c>
      <c r="BW13" s="1">
        <v>14</v>
      </c>
      <c r="BX13" s="1">
        <v>14</v>
      </c>
      <c r="BY13" s="1">
        <v>1</v>
      </c>
      <c r="BZ13" s="1">
        <v>1</v>
      </c>
      <c r="CA13" s="1">
        <v>0</v>
      </c>
      <c r="CB13" s="1">
        <v>0</v>
      </c>
      <c r="CC13" s="1">
        <v>0</v>
      </c>
      <c r="CD13" s="1">
        <v>0</v>
      </c>
      <c r="CE13" s="1">
        <v>1</v>
      </c>
      <c r="CF13" s="1">
        <v>3</v>
      </c>
      <c r="CG13" s="1" t="s">
        <v>155</v>
      </c>
      <c r="CH13" s="1">
        <v>3</v>
      </c>
      <c r="CI13" s="1">
        <v>79</v>
      </c>
      <c r="CJ13" s="1">
        <v>88</v>
      </c>
      <c r="CK13" s="1">
        <v>88</v>
      </c>
      <c r="CL13" s="1">
        <v>14</v>
      </c>
      <c r="CM13" s="1">
        <v>14</v>
      </c>
      <c r="CN13" s="1">
        <v>3</v>
      </c>
      <c r="CO13" s="1">
        <v>1</v>
      </c>
      <c r="CP13" s="1">
        <v>0</v>
      </c>
      <c r="CQ13" s="1">
        <v>0</v>
      </c>
      <c r="CR13" s="1">
        <v>0</v>
      </c>
      <c r="CS13" s="1">
        <v>0</v>
      </c>
      <c r="CT13" s="1">
        <v>12</v>
      </c>
      <c r="CU13" s="1">
        <v>1</v>
      </c>
      <c r="CV13" s="1" t="s">
        <v>300</v>
      </c>
      <c r="CW13" s="1">
        <v>1</v>
      </c>
      <c r="CX13" s="1">
        <v>35</v>
      </c>
      <c r="CY13" s="1">
        <v>88</v>
      </c>
      <c r="CZ13" s="1">
        <v>88</v>
      </c>
      <c r="DA13" s="1">
        <v>3000</v>
      </c>
      <c r="DB13" s="1">
        <v>3000</v>
      </c>
      <c r="DC13" s="1">
        <v>0</v>
      </c>
      <c r="DD13" s="1">
        <v>3</v>
      </c>
      <c r="DE13" s="1">
        <v>3</v>
      </c>
      <c r="DF13" s="1">
        <v>3</v>
      </c>
      <c r="DG13" s="1">
        <v>0</v>
      </c>
      <c r="DH13" s="1">
        <v>2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26.3042549</v>
      </c>
      <c r="DP13" s="1">
        <v>80.152431000000007</v>
      </c>
      <c r="DQ13" s="2">
        <v>43132</v>
      </c>
      <c r="DR13" s="228">
        <v>0.48394675925925923</v>
      </c>
      <c r="DS13" s="1">
        <v>1</v>
      </c>
      <c r="DT13" s="1" t="s">
        <v>290</v>
      </c>
      <c r="DU13" s="17">
        <f t="shared" si="1"/>
        <v>0</v>
      </c>
      <c r="DX13" s="18"/>
      <c r="FX13" s="20"/>
      <c r="FY13" s="20"/>
      <c r="FZ13" s="20"/>
    </row>
    <row r="14" spans="1:182" x14ac:dyDescent="0.3">
      <c r="A14" s="13">
        <v>21.829000000000001</v>
      </c>
      <c r="B14" s="1">
        <v>841780810</v>
      </c>
      <c r="C14" s="1">
        <v>2014</v>
      </c>
      <c r="D14" s="2">
        <v>41669</v>
      </c>
      <c r="E14" s="1">
        <v>2350</v>
      </c>
      <c r="F14" s="1">
        <v>4</v>
      </c>
      <c r="G14" s="1">
        <v>4</v>
      </c>
      <c r="H14" s="1">
        <v>86</v>
      </c>
      <c r="I14" s="1">
        <v>86012000</v>
      </c>
      <c r="J14" s="1">
        <v>0</v>
      </c>
      <c r="K14" s="1">
        <v>2675</v>
      </c>
      <c r="L14" s="1">
        <v>0</v>
      </c>
      <c r="M14" s="1" t="s">
        <v>286</v>
      </c>
      <c r="N14" s="1" t="s">
        <v>288</v>
      </c>
      <c r="O14" s="1" t="s">
        <v>515</v>
      </c>
      <c r="P14" s="1" t="s">
        <v>523</v>
      </c>
      <c r="Q14" s="1">
        <v>0</v>
      </c>
      <c r="R14" s="1" t="s">
        <v>281</v>
      </c>
      <c r="S14" s="1" t="s">
        <v>288</v>
      </c>
      <c r="T14" s="1" t="s">
        <v>282</v>
      </c>
      <c r="U14" s="1" t="s">
        <v>283</v>
      </c>
      <c r="V14" s="1">
        <v>10</v>
      </c>
      <c r="W14" s="1">
        <v>36</v>
      </c>
      <c r="X14" s="1" t="s">
        <v>517</v>
      </c>
      <c r="Y14" s="1">
        <v>2</v>
      </c>
      <c r="Z14" s="1">
        <v>1</v>
      </c>
      <c r="AA14" s="1">
        <v>1</v>
      </c>
      <c r="AB14" s="1">
        <v>14</v>
      </c>
      <c r="AC14" s="1">
        <v>77</v>
      </c>
      <c r="AD14" s="1">
        <v>1</v>
      </c>
      <c r="AE14" s="1">
        <v>1</v>
      </c>
      <c r="AF14" s="1">
        <v>1</v>
      </c>
      <c r="AG14" s="1" t="s">
        <v>292</v>
      </c>
      <c r="AH14" s="1">
        <v>1</v>
      </c>
      <c r="AI14" s="1">
        <v>3</v>
      </c>
      <c r="AJ14" s="1">
        <v>3</v>
      </c>
      <c r="AK14" s="1">
        <v>2</v>
      </c>
      <c r="AL14" s="1">
        <v>2</v>
      </c>
      <c r="AM14" s="1">
        <v>4</v>
      </c>
      <c r="AN14" s="1">
        <v>3</v>
      </c>
      <c r="AO14" s="1">
        <v>1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10</v>
      </c>
      <c r="AV14" s="1">
        <v>0</v>
      </c>
      <c r="AW14" s="1">
        <v>0</v>
      </c>
      <c r="AX14" s="1">
        <v>2</v>
      </c>
      <c r="AY14" s="1">
        <v>0</v>
      </c>
      <c r="AZ14" s="1">
        <v>0</v>
      </c>
      <c r="BA14" s="1">
        <v>5</v>
      </c>
      <c r="BB14" s="1">
        <v>5</v>
      </c>
      <c r="BC14" s="1">
        <v>0</v>
      </c>
      <c r="BD14" s="1">
        <v>5</v>
      </c>
      <c r="BE14" s="1">
        <v>14</v>
      </c>
      <c r="BF14" s="1">
        <v>33</v>
      </c>
      <c r="BG14" s="1">
        <v>3</v>
      </c>
      <c r="BH14" s="1">
        <v>495</v>
      </c>
      <c r="BI14" s="1">
        <v>36</v>
      </c>
      <c r="BJ14" s="1">
        <v>1</v>
      </c>
      <c r="BK14" s="1">
        <v>3</v>
      </c>
      <c r="BL14" s="1" t="s">
        <v>288</v>
      </c>
      <c r="BM14" s="1">
        <v>5</v>
      </c>
      <c r="BN14" s="1">
        <v>12</v>
      </c>
      <c r="BO14" s="1">
        <v>0</v>
      </c>
      <c r="BP14" s="1">
        <v>28</v>
      </c>
      <c r="BQ14" s="1" t="s">
        <v>496</v>
      </c>
      <c r="BR14" s="1">
        <v>45</v>
      </c>
      <c r="BS14" s="1">
        <v>0</v>
      </c>
      <c r="BT14" s="1">
        <v>40000</v>
      </c>
      <c r="BU14" s="1">
        <v>6.4</v>
      </c>
      <c r="BV14" s="1">
        <v>41</v>
      </c>
      <c r="BW14" s="1">
        <v>14</v>
      </c>
      <c r="BX14" s="1">
        <v>14</v>
      </c>
      <c r="BY14" s="1">
        <v>20</v>
      </c>
      <c r="BZ14" s="1">
        <v>1</v>
      </c>
      <c r="CA14" s="1">
        <v>0</v>
      </c>
      <c r="CB14" s="1">
        <v>0</v>
      </c>
      <c r="CC14" s="1">
        <v>0</v>
      </c>
      <c r="CD14" s="1">
        <v>0</v>
      </c>
      <c r="CE14" s="1">
        <v>1</v>
      </c>
      <c r="CF14" s="1">
        <v>17</v>
      </c>
      <c r="CG14" s="1" t="s">
        <v>300</v>
      </c>
      <c r="CH14" s="1">
        <v>3</v>
      </c>
      <c r="CI14" s="1">
        <v>43</v>
      </c>
      <c r="CJ14" s="1">
        <v>1</v>
      </c>
      <c r="CK14" s="1">
        <v>1</v>
      </c>
      <c r="CL14" s="1">
        <v>14</v>
      </c>
      <c r="CM14" s="1">
        <v>14</v>
      </c>
      <c r="CN14" s="1">
        <v>3</v>
      </c>
      <c r="CO14" s="1">
        <v>1</v>
      </c>
      <c r="CP14" s="1">
        <v>0</v>
      </c>
      <c r="CQ14" s="1">
        <v>0</v>
      </c>
      <c r="CR14" s="1">
        <v>0</v>
      </c>
      <c r="CS14" s="1">
        <v>0</v>
      </c>
      <c r="CT14" s="1">
        <v>9</v>
      </c>
      <c r="CU14" s="1">
        <v>1</v>
      </c>
      <c r="CV14" s="1" t="s">
        <v>5</v>
      </c>
      <c r="CW14" s="1">
        <v>1</v>
      </c>
      <c r="CX14" s="1">
        <v>34</v>
      </c>
      <c r="CY14" s="1">
        <v>1</v>
      </c>
      <c r="CZ14" s="1">
        <v>1</v>
      </c>
      <c r="DA14" s="1">
        <v>3000</v>
      </c>
      <c r="DB14" s="1">
        <v>3000</v>
      </c>
      <c r="DC14" s="1">
        <v>0</v>
      </c>
      <c r="DD14" s="1">
        <v>2</v>
      </c>
      <c r="DE14" s="1">
        <v>2</v>
      </c>
      <c r="DF14" s="1">
        <v>2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26.304261400000001</v>
      </c>
      <c r="DP14" s="1">
        <v>80.152507299999996</v>
      </c>
      <c r="DQ14" s="2">
        <v>43132</v>
      </c>
      <c r="DR14" s="228">
        <v>0.48394675925925923</v>
      </c>
      <c r="DS14" s="1">
        <v>1</v>
      </c>
      <c r="DT14" s="1" t="s">
        <v>290</v>
      </c>
      <c r="DU14" s="17">
        <f t="shared" si="1"/>
        <v>1</v>
      </c>
      <c r="DX14" s="18"/>
      <c r="FX14" s="20"/>
      <c r="FY14" s="20"/>
      <c r="FZ14" s="20"/>
    </row>
    <row r="15" spans="1:182" x14ac:dyDescent="0.3">
      <c r="A15" s="13">
        <v>21.846766666666699</v>
      </c>
      <c r="B15" s="1">
        <v>842738930</v>
      </c>
      <c r="C15" s="1">
        <v>2014</v>
      </c>
      <c r="D15" s="2">
        <v>41706</v>
      </c>
      <c r="E15" s="1">
        <v>2008</v>
      </c>
      <c r="F15" s="1">
        <v>6</v>
      </c>
      <c r="G15" s="1">
        <v>4</v>
      </c>
      <c r="H15" s="1">
        <v>86</v>
      </c>
      <c r="I15" s="1">
        <v>86065000</v>
      </c>
      <c r="J15" s="1">
        <v>11.680999999999999</v>
      </c>
      <c r="K15" s="1">
        <v>2675</v>
      </c>
      <c r="L15" s="1">
        <v>8.9999999999999993E-3</v>
      </c>
      <c r="M15" s="1" t="s">
        <v>280</v>
      </c>
      <c r="N15" s="1" t="s">
        <v>5</v>
      </c>
      <c r="O15" s="1" t="s">
        <v>531</v>
      </c>
      <c r="P15" s="1" t="s">
        <v>515</v>
      </c>
      <c r="Q15" s="1">
        <v>50</v>
      </c>
      <c r="R15" s="1" t="s">
        <v>281</v>
      </c>
      <c r="S15" s="1" t="s">
        <v>5</v>
      </c>
      <c r="T15" s="1" t="s">
        <v>530</v>
      </c>
      <c r="U15" s="1" t="s">
        <v>283</v>
      </c>
      <c r="V15" s="1">
        <v>10</v>
      </c>
      <c r="W15" s="1">
        <v>36</v>
      </c>
      <c r="X15" s="1" t="s">
        <v>517</v>
      </c>
      <c r="Y15" s="1">
        <v>2</v>
      </c>
      <c r="Z15" s="1">
        <v>1</v>
      </c>
      <c r="AA15" s="1">
        <v>1</v>
      </c>
      <c r="AB15" s="1">
        <v>14</v>
      </c>
      <c r="AC15" s="1">
        <v>3</v>
      </c>
      <c r="AD15" s="1">
        <v>1</v>
      </c>
      <c r="AE15" s="1">
        <v>1</v>
      </c>
      <c r="AF15" s="1">
        <v>1</v>
      </c>
      <c r="AG15" s="1" t="s">
        <v>301</v>
      </c>
      <c r="AH15" s="1" t="s">
        <v>301</v>
      </c>
      <c r="AI15" s="1">
        <v>3</v>
      </c>
      <c r="AJ15" s="1">
        <v>3</v>
      </c>
      <c r="AK15" s="1">
        <v>2</v>
      </c>
      <c r="AL15" s="1">
        <v>1</v>
      </c>
      <c r="AM15" s="1">
        <v>4</v>
      </c>
      <c r="AN15" s="1">
        <v>1</v>
      </c>
      <c r="AO15" s="1">
        <v>1</v>
      </c>
      <c r="AP15" s="1">
        <v>1</v>
      </c>
      <c r="AQ15" s="1">
        <v>0</v>
      </c>
      <c r="AR15" s="1">
        <v>0</v>
      </c>
      <c r="AS15" s="1">
        <v>0</v>
      </c>
      <c r="AT15" s="1">
        <v>0</v>
      </c>
      <c r="AU15" s="1">
        <v>1</v>
      </c>
      <c r="AV15" s="1">
        <v>0</v>
      </c>
      <c r="AW15" s="1">
        <v>0</v>
      </c>
      <c r="AX15" s="1">
        <v>1</v>
      </c>
      <c r="AY15" s="1">
        <v>0</v>
      </c>
      <c r="AZ15" s="1">
        <v>0</v>
      </c>
      <c r="BA15" s="1">
        <v>5</v>
      </c>
      <c r="BB15" s="1">
        <v>5</v>
      </c>
      <c r="BC15" s="1">
        <v>0</v>
      </c>
      <c r="BD15" s="1">
        <v>5</v>
      </c>
      <c r="BE15" s="1">
        <v>14</v>
      </c>
      <c r="BF15" s="1">
        <v>30</v>
      </c>
      <c r="BG15" s="1">
        <v>3</v>
      </c>
      <c r="BH15" s="1">
        <v>495</v>
      </c>
      <c r="BI15" s="1">
        <v>35</v>
      </c>
      <c r="BJ15" s="1">
        <v>1</v>
      </c>
      <c r="BK15" s="1">
        <v>6</v>
      </c>
      <c r="BL15" s="1" t="s">
        <v>288</v>
      </c>
      <c r="BM15" s="1">
        <v>4</v>
      </c>
      <c r="BN15" s="1">
        <v>2</v>
      </c>
      <c r="BO15" s="1">
        <v>0</v>
      </c>
      <c r="BP15" s="1">
        <v>28</v>
      </c>
      <c r="BQ15" s="1" t="s">
        <v>496</v>
      </c>
      <c r="BR15" s="1">
        <v>45</v>
      </c>
      <c r="BS15" s="1" t="s">
        <v>288</v>
      </c>
      <c r="BT15" s="1">
        <v>41000</v>
      </c>
      <c r="BU15" s="1">
        <v>3.9</v>
      </c>
      <c r="BV15" s="1">
        <v>32</v>
      </c>
      <c r="BW15" s="1">
        <v>14</v>
      </c>
      <c r="BX15" s="1">
        <v>14</v>
      </c>
      <c r="BY15" s="1">
        <v>1</v>
      </c>
      <c r="BZ15" s="1">
        <v>1</v>
      </c>
      <c r="CA15" s="1">
        <v>0</v>
      </c>
      <c r="CB15" s="1">
        <v>0</v>
      </c>
      <c r="CC15" s="1">
        <v>0</v>
      </c>
      <c r="CD15" s="1">
        <v>0</v>
      </c>
      <c r="CE15" s="1">
        <v>1</v>
      </c>
      <c r="CF15" s="1">
        <v>17</v>
      </c>
      <c r="CG15" s="1" t="s">
        <v>135</v>
      </c>
      <c r="CH15" s="1">
        <v>25</v>
      </c>
      <c r="CI15" s="1">
        <v>55</v>
      </c>
      <c r="CJ15" s="1">
        <v>1</v>
      </c>
      <c r="CK15" s="1">
        <v>1</v>
      </c>
      <c r="CL15" s="1">
        <v>14</v>
      </c>
      <c r="CM15" s="1">
        <v>14</v>
      </c>
      <c r="CN15" s="1">
        <v>3</v>
      </c>
      <c r="CO15" s="1">
        <v>1</v>
      </c>
      <c r="CP15" s="1">
        <v>0</v>
      </c>
      <c r="CQ15" s="1">
        <v>0</v>
      </c>
      <c r="CR15" s="1">
        <v>0</v>
      </c>
      <c r="CS15" s="1">
        <v>0</v>
      </c>
      <c r="CT15" s="1">
        <v>1</v>
      </c>
      <c r="CU15" s="1">
        <v>1</v>
      </c>
      <c r="CV15" s="1" t="s">
        <v>135</v>
      </c>
      <c r="CW15" s="1">
        <v>1</v>
      </c>
      <c r="CX15" s="1">
        <v>59</v>
      </c>
      <c r="CY15" s="1">
        <v>1</v>
      </c>
      <c r="CZ15" s="1">
        <v>1</v>
      </c>
      <c r="DA15" s="1">
        <v>8000</v>
      </c>
      <c r="DB15" s="1">
        <v>8000</v>
      </c>
      <c r="DC15" s="1">
        <v>0</v>
      </c>
      <c r="DD15" s="1">
        <v>4</v>
      </c>
      <c r="DE15" s="1">
        <v>3</v>
      </c>
      <c r="DF15" s="1">
        <v>3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26.3043862</v>
      </c>
      <c r="DP15" s="1">
        <v>80.152433000000002</v>
      </c>
      <c r="DQ15" s="2">
        <v>43132</v>
      </c>
      <c r="DR15" s="228">
        <v>0.48394675925925923</v>
      </c>
      <c r="DS15" s="1">
        <v>1</v>
      </c>
      <c r="DT15" s="1" t="s">
        <v>290</v>
      </c>
      <c r="DU15" s="17">
        <f t="shared" si="1"/>
        <v>1</v>
      </c>
      <c r="DX15" s="18"/>
      <c r="FX15" s="20"/>
      <c r="FY15" s="20"/>
      <c r="FZ15" s="20"/>
    </row>
    <row r="16" spans="1:182" x14ac:dyDescent="0.3">
      <c r="A16" s="13">
        <v>21.828983333333301</v>
      </c>
      <c r="B16" s="1">
        <v>842741970</v>
      </c>
      <c r="C16" s="1">
        <v>2014</v>
      </c>
      <c r="D16" s="2">
        <v>41711</v>
      </c>
      <c r="E16" s="1">
        <v>1150</v>
      </c>
      <c r="F16" s="1">
        <v>4</v>
      </c>
      <c r="G16" s="1">
        <v>4</v>
      </c>
      <c r="H16" s="1">
        <v>86</v>
      </c>
      <c r="I16" s="1">
        <v>86065000</v>
      </c>
      <c r="J16" s="1">
        <v>11.672000000000001</v>
      </c>
      <c r="K16" s="1">
        <v>2675</v>
      </c>
      <c r="L16" s="1">
        <v>0</v>
      </c>
      <c r="M16" s="1" t="s">
        <v>286</v>
      </c>
      <c r="N16" s="1" t="s">
        <v>288</v>
      </c>
      <c r="O16" s="1" t="s">
        <v>515</v>
      </c>
      <c r="P16" s="1" t="s">
        <v>516</v>
      </c>
      <c r="Q16" s="1">
        <v>30</v>
      </c>
      <c r="R16" s="1" t="s">
        <v>281</v>
      </c>
      <c r="S16" s="1" t="s">
        <v>155</v>
      </c>
      <c r="T16" s="1" t="s">
        <v>530</v>
      </c>
      <c r="U16" s="1" t="s">
        <v>283</v>
      </c>
      <c r="V16" s="1">
        <v>10</v>
      </c>
      <c r="W16" s="1">
        <v>36</v>
      </c>
      <c r="X16" s="1" t="s">
        <v>517</v>
      </c>
      <c r="Y16" s="1">
        <v>2</v>
      </c>
      <c r="Z16" s="1">
        <v>1</v>
      </c>
      <c r="AA16" s="1">
        <v>1</v>
      </c>
      <c r="AB16" s="1">
        <v>14</v>
      </c>
      <c r="AC16" s="1">
        <v>77</v>
      </c>
      <c r="AD16" s="1">
        <v>1</v>
      </c>
      <c r="AE16" s="1">
        <v>3</v>
      </c>
      <c r="AF16" s="1">
        <v>1</v>
      </c>
      <c r="AG16" s="1" t="s">
        <v>419</v>
      </c>
      <c r="AH16" s="1" t="s">
        <v>301</v>
      </c>
      <c r="AI16" s="1">
        <v>3</v>
      </c>
      <c r="AJ16" s="1">
        <v>2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">
        <v>1</v>
      </c>
      <c r="AQ16" s="1">
        <v>0</v>
      </c>
      <c r="AR16" s="1">
        <v>0</v>
      </c>
      <c r="AS16" s="1">
        <v>0</v>
      </c>
      <c r="AT16" s="1">
        <v>0</v>
      </c>
      <c r="AU16" s="1">
        <v>1</v>
      </c>
      <c r="AV16" s="1">
        <v>0</v>
      </c>
      <c r="AW16" s="1">
        <v>0</v>
      </c>
      <c r="AX16" s="1">
        <v>1</v>
      </c>
      <c r="AY16" s="1">
        <v>0</v>
      </c>
      <c r="AZ16" s="1">
        <v>0</v>
      </c>
      <c r="BA16" s="1">
        <v>5</v>
      </c>
      <c r="BB16" s="1">
        <v>5</v>
      </c>
      <c r="BC16" s="1">
        <v>0</v>
      </c>
      <c r="BD16" s="1">
        <v>5</v>
      </c>
      <c r="BE16" s="1">
        <v>14</v>
      </c>
      <c r="BF16" s="1">
        <v>30</v>
      </c>
      <c r="BG16" s="1">
        <v>3</v>
      </c>
      <c r="BH16" s="1">
        <v>495</v>
      </c>
      <c r="BI16" s="1">
        <v>35</v>
      </c>
      <c r="BJ16" s="1">
        <v>1</v>
      </c>
      <c r="BK16" s="1">
        <v>6</v>
      </c>
      <c r="BL16" s="1" t="s">
        <v>288</v>
      </c>
      <c r="BM16" s="1">
        <v>4</v>
      </c>
      <c r="BN16" s="1">
        <v>2</v>
      </c>
      <c r="BO16" s="1">
        <v>0</v>
      </c>
      <c r="BP16" s="1">
        <v>28</v>
      </c>
      <c r="BQ16" s="1" t="s">
        <v>496</v>
      </c>
      <c r="BR16" s="1">
        <v>45</v>
      </c>
      <c r="BS16" s="1" t="s">
        <v>288</v>
      </c>
      <c r="BT16" s="1">
        <v>37000</v>
      </c>
      <c r="BU16" s="1">
        <v>6.3</v>
      </c>
      <c r="BV16" s="1">
        <v>32</v>
      </c>
      <c r="BW16" s="1">
        <v>14</v>
      </c>
      <c r="BX16" s="1">
        <v>14</v>
      </c>
      <c r="BY16" s="1">
        <v>20</v>
      </c>
      <c r="BZ16" s="1">
        <v>1</v>
      </c>
      <c r="CA16" s="1">
        <v>0</v>
      </c>
      <c r="CB16" s="1">
        <v>0</v>
      </c>
      <c r="CC16" s="1">
        <v>0</v>
      </c>
      <c r="CD16" s="1">
        <v>0</v>
      </c>
      <c r="CE16" s="1">
        <v>8</v>
      </c>
      <c r="CF16" s="1">
        <v>4</v>
      </c>
      <c r="CG16" s="1" t="s">
        <v>300</v>
      </c>
      <c r="CH16" s="1">
        <v>4</v>
      </c>
      <c r="CI16" s="1">
        <v>48</v>
      </c>
      <c r="CJ16" s="1">
        <v>1</v>
      </c>
      <c r="CK16" s="1">
        <v>1</v>
      </c>
      <c r="CL16" s="1">
        <v>14</v>
      </c>
      <c r="CM16" s="1">
        <v>14</v>
      </c>
      <c r="CN16" s="1">
        <v>1</v>
      </c>
      <c r="CO16" s="1">
        <v>1</v>
      </c>
      <c r="CP16" s="1">
        <v>0</v>
      </c>
      <c r="CQ16" s="1">
        <v>0</v>
      </c>
      <c r="CR16" s="1">
        <v>0</v>
      </c>
      <c r="CS16" s="1">
        <v>0</v>
      </c>
      <c r="CT16" s="1">
        <v>1</v>
      </c>
      <c r="CU16" s="1">
        <v>13</v>
      </c>
      <c r="CV16" s="1" t="s">
        <v>300</v>
      </c>
      <c r="CW16" s="1">
        <v>1</v>
      </c>
      <c r="CX16" s="1">
        <v>49</v>
      </c>
      <c r="CY16" s="1">
        <v>1</v>
      </c>
      <c r="CZ16" s="1">
        <v>1</v>
      </c>
      <c r="DA16" s="1">
        <v>9050</v>
      </c>
      <c r="DB16" s="1">
        <v>9050</v>
      </c>
      <c r="DC16" s="1">
        <v>0</v>
      </c>
      <c r="DD16" s="1">
        <v>2</v>
      </c>
      <c r="DE16" s="1">
        <v>2</v>
      </c>
      <c r="DF16" s="1">
        <v>2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26.3042549</v>
      </c>
      <c r="DP16" s="1">
        <v>80.152431000000007</v>
      </c>
      <c r="DQ16" s="2">
        <v>43132</v>
      </c>
      <c r="DR16" s="228">
        <v>0.48394675925925923</v>
      </c>
      <c r="DS16" s="1">
        <v>1</v>
      </c>
      <c r="DT16" s="1" t="s">
        <v>290</v>
      </c>
      <c r="DU16" s="17">
        <f t="shared" si="1"/>
        <v>1</v>
      </c>
      <c r="DX16" s="18"/>
      <c r="FX16" s="20"/>
      <c r="FY16" s="20"/>
      <c r="FZ16" s="20"/>
    </row>
    <row r="17" spans="1:182" x14ac:dyDescent="0.3">
      <c r="A17" s="13">
        <v>21.832999999999998</v>
      </c>
      <c r="B17" s="1">
        <v>842743330</v>
      </c>
      <c r="C17" s="1">
        <v>2014</v>
      </c>
      <c r="D17" s="2">
        <v>41713</v>
      </c>
      <c r="E17" s="1">
        <v>2348</v>
      </c>
      <c r="F17" s="1">
        <v>6</v>
      </c>
      <c r="G17" s="1">
        <v>4</v>
      </c>
      <c r="H17" s="1">
        <v>86</v>
      </c>
      <c r="I17" s="1">
        <v>86012000</v>
      </c>
      <c r="J17" s="1">
        <v>0</v>
      </c>
      <c r="K17" s="1">
        <v>2675</v>
      </c>
      <c r="L17" s="1">
        <v>0</v>
      </c>
      <c r="M17" s="1" t="s">
        <v>286</v>
      </c>
      <c r="N17" s="1" t="s">
        <v>288</v>
      </c>
      <c r="O17" s="1" t="s">
        <v>515</v>
      </c>
      <c r="P17" s="1" t="s">
        <v>516</v>
      </c>
      <c r="Q17" s="1">
        <v>0</v>
      </c>
      <c r="R17" s="1" t="s">
        <v>281</v>
      </c>
      <c r="S17" s="1" t="s">
        <v>288</v>
      </c>
      <c r="T17" s="1" t="s">
        <v>282</v>
      </c>
      <c r="U17" s="1" t="s">
        <v>283</v>
      </c>
      <c r="V17" s="1">
        <v>10</v>
      </c>
      <c r="W17" s="1">
        <v>36</v>
      </c>
      <c r="X17" s="1" t="s">
        <v>517</v>
      </c>
      <c r="Y17" s="1">
        <v>2</v>
      </c>
      <c r="Z17" s="1">
        <v>1</v>
      </c>
      <c r="AA17" s="1">
        <v>2</v>
      </c>
      <c r="AB17" s="1">
        <v>14</v>
      </c>
      <c r="AC17" s="1">
        <v>77</v>
      </c>
      <c r="AD17" s="1">
        <v>1</v>
      </c>
      <c r="AE17" s="1">
        <v>1</v>
      </c>
      <c r="AF17" s="1">
        <v>1</v>
      </c>
      <c r="AG17" s="1" t="s">
        <v>292</v>
      </c>
      <c r="AH17" s="1">
        <v>2</v>
      </c>
      <c r="AI17" s="1">
        <v>3</v>
      </c>
      <c r="AJ17" s="1">
        <v>1</v>
      </c>
      <c r="AK17" s="1">
        <v>2</v>
      </c>
      <c r="AL17" s="1">
        <v>1</v>
      </c>
      <c r="AM17" s="1">
        <v>4</v>
      </c>
      <c r="AN17" s="1">
        <v>1</v>
      </c>
      <c r="AO17" s="1">
        <v>1</v>
      </c>
      <c r="AP17" s="1">
        <v>1</v>
      </c>
      <c r="AQ17" s="1">
        <v>0</v>
      </c>
      <c r="AR17" s="1">
        <v>0</v>
      </c>
      <c r="AS17" s="1">
        <v>0</v>
      </c>
      <c r="AT17" s="1">
        <v>0</v>
      </c>
      <c r="AU17" s="1">
        <v>88</v>
      </c>
      <c r="AV17" s="1">
        <v>0</v>
      </c>
      <c r="AW17" s="1">
        <v>0</v>
      </c>
      <c r="AX17" s="1">
        <v>1</v>
      </c>
      <c r="AY17" s="1">
        <v>0</v>
      </c>
      <c r="AZ17" s="1">
        <v>0</v>
      </c>
      <c r="BA17" s="1">
        <v>0</v>
      </c>
      <c r="BB17" s="1">
        <v>5</v>
      </c>
      <c r="BC17" s="1">
        <v>0</v>
      </c>
      <c r="BD17" s="1">
        <v>5</v>
      </c>
      <c r="BE17" s="1">
        <v>14</v>
      </c>
      <c r="BF17" s="1">
        <v>33</v>
      </c>
      <c r="BG17" s="1">
        <v>3</v>
      </c>
      <c r="BH17" s="1">
        <v>495</v>
      </c>
      <c r="BI17" s="1">
        <v>36</v>
      </c>
      <c r="BJ17" s="1">
        <v>1</v>
      </c>
      <c r="BK17" s="1">
        <v>3</v>
      </c>
      <c r="BL17" s="1" t="s">
        <v>288</v>
      </c>
      <c r="BM17" s="1">
        <v>5</v>
      </c>
      <c r="BN17" s="1">
        <v>12</v>
      </c>
      <c r="BO17" s="1">
        <v>0</v>
      </c>
      <c r="BP17" s="1">
        <v>28</v>
      </c>
      <c r="BQ17" s="1" t="s">
        <v>496</v>
      </c>
      <c r="BR17" s="1">
        <v>45</v>
      </c>
      <c r="BS17" s="1">
        <v>0</v>
      </c>
      <c r="BT17" s="1">
        <v>40000</v>
      </c>
      <c r="BU17" s="1">
        <v>6.4</v>
      </c>
      <c r="BV17" s="1">
        <v>41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 t="s">
        <v>524</v>
      </c>
      <c r="CH17" s="1" t="s">
        <v>286</v>
      </c>
      <c r="CI17" s="1" t="s">
        <v>289</v>
      </c>
      <c r="CJ17" s="1" t="s">
        <v>286</v>
      </c>
      <c r="CK17" s="1" t="s">
        <v>286</v>
      </c>
      <c r="CL17" s="1">
        <v>14</v>
      </c>
      <c r="CM17" s="1">
        <v>14</v>
      </c>
      <c r="CN17" s="1">
        <v>1</v>
      </c>
      <c r="CO17" s="1">
        <v>1</v>
      </c>
      <c r="CP17" s="1">
        <v>0</v>
      </c>
      <c r="CQ17" s="1">
        <v>0</v>
      </c>
      <c r="CR17" s="1">
        <v>0</v>
      </c>
      <c r="CS17" s="1">
        <v>0</v>
      </c>
      <c r="CT17" s="1">
        <v>1</v>
      </c>
      <c r="CU17" s="1">
        <v>1</v>
      </c>
      <c r="CV17" s="1" t="s">
        <v>300</v>
      </c>
      <c r="CW17" s="1">
        <v>1</v>
      </c>
      <c r="CX17" s="1">
        <v>18</v>
      </c>
      <c r="CY17" s="1">
        <v>1</v>
      </c>
      <c r="CZ17" s="1">
        <v>1</v>
      </c>
      <c r="DA17" s="1">
        <v>500</v>
      </c>
      <c r="DB17" s="1">
        <v>500</v>
      </c>
      <c r="DC17" s="1">
        <v>0</v>
      </c>
      <c r="DD17" s="1">
        <v>2</v>
      </c>
      <c r="DE17" s="1">
        <v>1</v>
      </c>
      <c r="DF17" s="1">
        <v>2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26.304261400000001</v>
      </c>
      <c r="DP17" s="1">
        <v>80.152507299999996</v>
      </c>
      <c r="DQ17" s="2">
        <v>43132</v>
      </c>
      <c r="DR17" s="228">
        <v>0.48394675925925923</v>
      </c>
      <c r="DS17" s="1">
        <v>1</v>
      </c>
      <c r="DT17" s="1" t="s">
        <v>290</v>
      </c>
      <c r="DU17" s="17">
        <f t="shared" si="1"/>
        <v>1</v>
      </c>
      <c r="DX17" s="18"/>
      <c r="FX17" s="20"/>
      <c r="FY17" s="20"/>
      <c r="FZ17" s="20"/>
    </row>
    <row r="18" spans="1:182" x14ac:dyDescent="0.3">
      <c r="A18" s="13">
        <v>21.844999999999999</v>
      </c>
      <c r="B18" s="1">
        <v>843929780</v>
      </c>
      <c r="C18" s="1">
        <v>2014</v>
      </c>
      <c r="D18" s="2">
        <v>41743</v>
      </c>
      <c r="E18" s="1">
        <v>933</v>
      </c>
      <c r="F18" s="1">
        <v>1</v>
      </c>
      <c r="G18" s="1">
        <v>4</v>
      </c>
      <c r="H18" s="1">
        <v>86</v>
      </c>
      <c r="I18" s="1">
        <v>86012000</v>
      </c>
      <c r="J18" s="1">
        <v>8.9999999999999993E-3</v>
      </c>
      <c r="K18" s="1">
        <v>2675</v>
      </c>
      <c r="L18" s="1">
        <v>8.9999999999999993E-3</v>
      </c>
      <c r="M18" s="1" t="s">
        <v>280</v>
      </c>
      <c r="N18" s="1" t="s">
        <v>300</v>
      </c>
      <c r="O18" s="1" t="s">
        <v>515</v>
      </c>
      <c r="P18" s="1" t="s">
        <v>523</v>
      </c>
      <c r="Q18" s="1">
        <v>50</v>
      </c>
      <c r="R18" s="1" t="s">
        <v>281</v>
      </c>
      <c r="S18" s="1" t="s">
        <v>300</v>
      </c>
      <c r="T18" s="1" t="s">
        <v>282</v>
      </c>
      <c r="U18" s="1" t="s">
        <v>283</v>
      </c>
      <c r="V18" s="1">
        <v>10</v>
      </c>
      <c r="W18" s="1">
        <v>36</v>
      </c>
      <c r="X18" s="1" t="s">
        <v>517</v>
      </c>
      <c r="Y18" s="1">
        <v>2</v>
      </c>
      <c r="Z18" s="1">
        <v>1</v>
      </c>
      <c r="AA18" s="1">
        <v>2</v>
      </c>
      <c r="AB18" s="1">
        <v>14</v>
      </c>
      <c r="AC18" s="1">
        <v>1</v>
      </c>
      <c r="AD18" s="1">
        <v>1</v>
      </c>
      <c r="AE18" s="1">
        <v>1</v>
      </c>
      <c r="AF18" s="1">
        <v>1</v>
      </c>
      <c r="AG18" s="1" t="s">
        <v>292</v>
      </c>
      <c r="AH18" s="1" t="s">
        <v>292</v>
      </c>
      <c r="AI18" s="1">
        <v>3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1</v>
      </c>
      <c r="AV18" s="1">
        <v>0</v>
      </c>
      <c r="AW18" s="1">
        <v>0</v>
      </c>
      <c r="AX18" s="1">
        <v>1</v>
      </c>
      <c r="AY18" s="1">
        <v>0</v>
      </c>
      <c r="AZ18" s="1">
        <v>0</v>
      </c>
      <c r="BA18" s="1">
        <v>5</v>
      </c>
      <c r="BB18" s="1">
        <v>5</v>
      </c>
      <c r="BC18" s="1">
        <v>0</v>
      </c>
      <c r="BD18" s="1">
        <v>5</v>
      </c>
      <c r="BE18" s="1">
        <v>14</v>
      </c>
      <c r="BF18" s="1">
        <v>33</v>
      </c>
      <c r="BG18" s="1">
        <v>3</v>
      </c>
      <c r="BH18" s="1">
        <v>495</v>
      </c>
      <c r="BI18" s="1">
        <v>36</v>
      </c>
      <c r="BJ18" s="1">
        <v>1</v>
      </c>
      <c r="BK18" s="1">
        <v>3</v>
      </c>
      <c r="BL18" s="1" t="s">
        <v>288</v>
      </c>
      <c r="BM18" s="1">
        <v>5</v>
      </c>
      <c r="BN18" s="1">
        <v>12</v>
      </c>
      <c r="BO18" s="1">
        <v>0</v>
      </c>
      <c r="BP18" s="1">
        <v>28</v>
      </c>
      <c r="BQ18" s="1" t="s">
        <v>496</v>
      </c>
      <c r="BR18" s="1">
        <v>45</v>
      </c>
      <c r="BS18" s="1">
        <v>0</v>
      </c>
      <c r="BT18" s="1">
        <v>40000</v>
      </c>
      <c r="BU18" s="1">
        <v>6.4</v>
      </c>
      <c r="BV18" s="1">
        <v>41</v>
      </c>
      <c r="BW18" s="1">
        <v>14</v>
      </c>
      <c r="BX18" s="1">
        <v>14</v>
      </c>
      <c r="BY18" s="1">
        <v>0</v>
      </c>
      <c r="BZ18" s="1">
        <v>1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5</v>
      </c>
      <c r="CG18" s="1" t="s">
        <v>524</v>
      </c>
      <c r="CH18" s="1" t="s">
        <v>286</v>
      </c>
      <c r="CI18" s="1" t="s">
        <v>289</v>
      </c>
      <c r="CJ18" s="1" t="s">
        <v>286</v>
      </c>
      <c r="CK18" s="1" t="s">
        <v>286</v>
      </c>
      <c r="CL18" s="1">
        <v>14</v>
      </c>
      <c r="CM18" s="1">
        <v>14</v>
      </c>
      <c r="CN18" s="1">
        <v>1</v>
      </c>
      <c r="CO18" s="1">
        <v>1</v>
      </c>
      <c r="CP18" s="1">
        <v>0</v>
      </c>
      <c r="CQ18" s="1">
        <v>0</v>
      </c>
      <c r="CR18" s="1">
        <v>0</v>
      </c>
      <c r="CS18" s="1">
        <v>0</v>
      </c>
      <c r="CT18" s="1">
        <v>1</v>
      </c>
      <c r="CU18" s="1">
        <v>5</v>
      </c>
      <c r="CV18" s="1" t="s">
        <v>155</v>
      </c>
      <c r="CW18" s="1">
        <v>1</v>
      </c>
      <c r="CX18" s="1">
        <v>52</v>
      </c>
      <c r="CY18" s="1">
        <v>1</v>
      </c>
      <c r="CZ18" s="1">
        <v>1</v>
      </c>
      <c r="DA18" s="1">
        <v>1200</v>
      </c>
      <c r="DB18" s="1">
        <v>1200</v>
      </c>
      <c r="DC18" s="1">
        <v>0</v>
      </c>
      <c r="DD18" s="1">
        <v>1</v>
      </c>
      <c r="DE18" s="1">
        <v>1</v>
      </c>
      <c r="DF18" s="1">
        <v>2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26.304262999999999</v>
      </c>
      <c r="DP18" s="1">
        <v>80.152362400000001</v>
      </c>
      <c r="DQ18" s="2">
        <v>43132</v>
      </c>
      <c r="DR18" s="228">
        <v>0.48394675925925923</v>
      </c>
      <c r="DS18" s="1">
        <v>1</v>
      </c>
      <c r="DT18" s="1" t="s">
        <v>290</v>
      </c>
      <c r="DU18" s="17">
        <f t="shared" si="1"/>
        <v>1</v>
      </c>
      <c r="DX18" s="18"/>
      <c r="FX18" s="20"/>
      <c r="FY18" s="20"/>
      <c r="FZ18" s="20"/>
    </row>
    <row r="19" spans="1:182" x14ac:dyDescent="0.3">
      <c r="A19" s="13">
        <v>21.837</v>
      </c>
      <c r="B19" s="1">
        <v>843974940</v>
      </c>
      <c r="C19" s="1">
        <v>2014</v>
      </c>
      <c r="D19" s="2">
        <v>41822</v>
      </c>
      <c r="E19" s="1">
        <v>1313</v>
      </c>
      <c r="F19" s="1">
        <v>3</v>
      </c>
      <c r="G19" s="1">
        <v>4</v>
      </c>
      <c r="H19" s="1">
        <v>86</v>
      </c>
      <c r="I19" s="1">
        <v>86012000</v>
      </c>
      <c r="J19" s="1">
        <v>0</v>
      </c>
      <c r="K19" s="1">
        <v>2675</v>
      </c>
      <c r="L19" s="1">
        <v>0</v>
      </c>
      <c r="M19" s="1" t="s">
        <v>286</v>
      </c>
      <c r="N19" s="1" t="s">
        <v>288</v>
      </c>
      <c r="O19" s="1" t="s">
        <v>515</v>
      </c>
      <c r="P19" s="1" t="s">
        <v>523</v>
      </c>
      <c r="Q19" s="1">
        <v>0</v>
      </c>
      <c r="R19" s="1" t="s">
        <v>281</v>
      </c>
      <c r="S19" s="1" t="s">
        <v>288</v>
      </c>
      <c r="T19" s="1" t="s">
        <v>282</v>
      </c>
      <c r="U19" s="1" t="s">
        <v>283</v>
      </c>
      <c r="V19" s="1">
        <v>10</v>
      </c>
      <c r="W19" s="1">
        <v>36</v>
      </c>
      <c r="X19" s="1" t="s">
        <v>517</v>
      </c>
      <c r="Y19" s="1">
        <v>2</v>
      </c>
      <c r="Z19" s="1">
        <v>1</v>
      </c>
      <c r="AA19" s="1">
        <v>1</v>
      </c>
      <c r="AB19" s="1">
        <v>14</v>
      </c>
      <c r="AC19" s="1">
        <v>3</v>
      </c>
      <c r="AD19" s="1">
        <v>1</v>
      </c>
      <c r="AE19" s="1">
        <v>1</v>
      </c>
      <c r="AF19" s="1">
        <v>1</v>
      </c>
      <c r="AG19" s="1" t="s">
        <v>292</v>
      </c>
      <c r="AH19" s="1">
        <v>1</v>
      </c>
      <c r="AI19" s="1">
        <v>3</v>
      </c>
      <c r="AJ19" s="1">
        <v>2</v>
      </c>
      <c r="AK19" s="1">
        <v>2</v>
      </c>
      <c r="AL19" s="1">
        <v>2</v>
      </c>
      <c r="AM19" s="1">
        <v>1</v>
      </c>
      <c r="AN19" s="1">
        <v>3</v>
      </c>
      <c r="AO19" s="1">
        <v>1</v>
      </c>
      <c r="AP19" s="1">
        <v>1</v>
      </c>
      <c r="AQ19" s="1">
        <v>0</v>
      </c>
      <c r="AR19" s="1">
        <v>0</v>
      </c>
      <c r="AS19" s="1">
        <v>0</v>
      </c>
      <c r="AT19" s="1">
        <v>0</v>
      </c>
      <c r="AU19" s="1">
        <v>1</v>
      </c>
      <c r="AV19" s="1">
        <v>0</v>
      </c>
      <c r="AW19" s="1">
        <v>0</v>
      </c>
      <c r="AX19" s="1">
        <v>1</v>
      </c>
      <c r="AY19" s="1">
        <v>0</v>
      </c>
      <c r="AZ19" s="1">
        <v>0</v>
      </c>
      <c r="BA19" s="1">
        <v>5</v>
      </c>
      <c r="BB19" s="1">
        <v>5</v>
      </c>
      <c r="BC19" s="1">
        <v>0</v>
      </c>
      <c r="BD19" s="1">
        <v>5</v>
      </c>
      <c r="BE19" s="1">
        <v>14</v>
      </c>
      <c r="BF19" s="1">
        <v>33</v>
      </c>
      <c r="BG19" s="1">
        <v>3</v>
      </c>
      <c r="BH19" s="1">
        <v>495</v>
      </c>
      <c r="BI19" s="1">
        <v>36</v>
      </c>
      <c r="BJ19" s="1">
        <v>1</v>
      </c>
      <c r="BK19" s="1">
        <v>3</v>
      </c>
      <c r="BL19" s="1" t="s">
        <v>288</v>
      </c>
      <c r="BM19" s="1">
        <v>5</v>
      </c>
      <c r="BN19" s="1">
        <v>12</v>
      </c>
      <c r="BO19" s="1">
        <v>0</v>
      </c>
      <c r="BP19" s="1">
        <v>28</v>
      </c>
      <c r="BQ19" s="1" t="s">
        <v>496</v>
      </c>
      <c r="BR19" s="1">
        <v>45</v>
      </c>
      <c r="BS19" s="1">
        <v>0</v>
      </c>
      <c r="BT19" s="1">
        <v>40000</v>
      </c>
      <c r="BU19" s="1">
        <v>6.4</v>
      </c>
      <c r="BV19" s="1">
        <v>41</v>
      </c>
      <c r="BW19" s="1">
        <v>14</v>
      </c>
      <c r="BX19" s="1">
        <v>14</v>
      </c>
      <c r="BY19" s="1">
        <v>1</v>
      </c>
      <c r="BZ19" s="1">
        <v>1</v>
      </c>
      <c r="CA19" s="1">
        <v>0</v>
      </c>
      <c r="CB19" s="1">
        <v>0</v>
      </c>
      <c r="CC19" s="1">
        <v>0</v>
      </c>
      <c r="CD19" s="1">
        <v>0</v>
      </c>
      <c r="CE19" s="1">
        <v>14</v>
      </c>
      <c r="CF19" s="1">
        <v>1</v>
      </c>
      <c r="CG19" s="1" t="s">
        <v>300</v>
      </c>
      <c r="CH19" s="1">
        <v>77</v>
      </c>
      <c r="CI19" s="1">
        <v>25</v>
      </c>
      <c r="CJ19" s="1">
        <v>1</v>
      </c>
      <c r="CK19" s="1">
        <v>1</v>
      </c>
      <c r="CL19" s="1">
        <v>14</v>
      </c>
      <c r="CM19" s="1">
        <v>14</v>
      </c>
      <c r="CN19" s="1">
        <v>3</v>
      </c>
      <c r="CO19" s="1">
        <v>1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13</v>
      </c>
      <c r="CV19" s="1" t="s">
        <v>300</v>
      </c>
      <c r="CW19" s="1">
        <v>1</v>
      </c>
      <c r="CX19" s="1">
        <v>24</v>
      </c>
      <c r="CY19" s="1">
        <v>1</v>
      </c>
      <c r="CZ19" s="1">
        <v>1</v>
      </c>
      <c r="DA19" s="1">
        <v>3000</v>
      </c>
      <c r="DB19" s="1">
        <v>3000</v>
      </c>
      <c r="DC19" s="1">
        <v>0</v>
      </c>
      <c r="DD19" s="1">
        <v>2</v>
      </c>
      <c r="DE19" s="1">
        <v>2</v>
      </c>
      <c r="DF19" s="1">
        <v>2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26.304261400000001</v>
      </c>
      <c r="DP19" s="1">
        <v>80.152507299999996</v>
      </c>
      <c r="DQ19" s="2">
        <v>43132</v>
      </c>
      <c r="DR19" s="228">
        <v>0.48394675925925923</v>
      </c>
      <c r="DS19" s="1">
        <v>1</v>
      </c>
      <c r="DT19" s="1" t="s">
        <v>290</v>
      </c>
      <c r="DU19" s="17">
        <f t="shared" si="1"/>
        <v>1</v>
      </c>
      <c r="DX19" s="18"/>
      <c r="FX19" s="20"/>
      <c r="FY19" s="20"/>
      <c r="FZ19" s="20"/>
    </row>
    <row r="20" spans="1:182" x14ac:dyDescent="0.3">
      <c r="A20" s="13">
        <v>21.8306</v>
      </c>
      <c r="B20" s="1">
        <v>843979140</v>
      </c>
      <c r="C20" s="1">
        <v>2014</v>
      </c>
      <c r="D20" s="2">
        <v>41830</v>
      </c>
      <c r="E20" s="1">
        <v>1129</v>
      </c>
      <c r="F20" s="1">
        <v>4</v>
      </c>
      <c r="G20" s="1">
        <v>4</v>
      </c>
      <c r="H20" s="1">
        <v>86</v>
      </c>
      <c r="I20" s="1">
        <v>86065000</v>
      </c>
      <c r="J20" s="1">
        <v>11.672000000000001</v>
      </c>
      <c r="K20" s="1">
        <v>2675</v>
      </c>
      <c r="L20" s="1">
        <v>0</v>
      </c>
      <c r="M20" s="1" t="s">
        <v>286</v>
      </c>
      <c r="N20" s="1" t="s">
        <v>288</v>
      </c>
      <c r="O20" s="1" t="s">
        <v>518</v>
      </c>
      <c r="P20" s="1" t="s">
        <v>531</v>
      </c>
      <c r="Q20" s="1">
        <v>30</v>
      </c>
      <c r="R20" s="1" t="s">
        <v>281</v>
      </c>
      <c r="S20" s="1" t="s">
        <v>155</v>
      </c>
      <c r="T20" s="1" t="s">
        <v>530</v>
      </c>
      <c r="U20" s="1" t="s">
        <v>283</v>
      </c>
      <c r="V20" s="1">
        <v>10</v>
      </c>
      <c r="W20" s="1">
        <v>36</v>
      </c>
      <c r="X20" s="1" t="s">
        <v>517</v>
      </c>
      <c r="Y20" s="1">
        <v>2</v>
      </c>
      <c r="Z20" s="1">
        <v>1</v>
      </c>
      <c r="AA20" s="1">
        <v>1</v>
      </c>
      <c r="AB20" s="1">
        <v>14</v>
      </c>
      <c r="AC20" s="1">
        <v>1</v>
      </c>
      <c r="AD20" s="1">
        <v>1</v>
      </c>
      <c r="AE20" s="1">
        <v>1</v>
      </c>
      <c r="AF20" s="1">
        <v>1</v>
      </c>
      <c r="AG20" s="1" t="s">
        <v>419</v>
      </c>
      <c r="AH20" s="1">
        <v>1</v>
      </c>
      <c r="AI20" s="1">
        <v>3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0</v>
      </c>
      <c r="AR20" s="1">
        <v>0</v>
      </c>
      <c r="AS20" s="1">
        <v>0</v>
      </c>
      <c r="AT20" s="1">
        <v>0</v>
      </c>
      <c r="AU20" s="1">
        <v>1</v>
      </c>
      <c r="AV20" s="1">
        <v>0</v>
      </c>
      <c r="AW20" s="1">
        <v>0</v>
      </c>
      <c r="AX20" s="1">
        <v>1</v>
      </c>
      <c r="AY20" s="1">
        <v>0</v>
      </c>
      <c r="AZ20" s="1">
        <v>0</v>
      </c>
      <c r="BA20" s="1">
        <v>5</v>
      </c>
      <c r="BB20" s="1">
        <v>5</v>
      </c>
      <c r="BC20" s="1">
        <v>0</v>
      </c>
      <c r="BD20" s="1">
        <v>5</v>
      </c>
      <c r="BE20" s="1">
        <v>14</v>
      </c>
      <c r="BF20" s="1">
        <v>30</v>
      </c>
      <c r="BG20" s="1">
        <v>3</v>
      </c>
      <c r="BH20" s="1">
        <v>495</v>
      </c>
      <c r="BI20" s="1">
        <v>35</v>
      </c>
      <c r="BJ20" s="1">
        <v>1</v>
      </c>
      <c r="BK20" s="1">
        <v>6</v>
      </c>
      <c r="BL20" s="1" t="s">
        <v>288</v>
      </c>
      <c r="BM20" s="1">
        <v>4</v>
      </c>
      <c r="BN20" s="1">
        <v>2</v>
      </c>
      <c r="BO20" s="1">
        <v>0</v>
      </c>
      <c r="BP20" s="1">
        <v>28</v>
      </c>
      <c r="BQ20" s="1" t="s">
        <v>496</v>
      </c>
      <c r="BR20" s="1">
        <v>45</v>
      </c>
      <c r="BS20" s="1" t="s">
        <v>288</v>
      </c>
      <c r="BT20" s="1">
        <v>37000</v>
      </c>
      <c r="BU20" s="1">
        <v>6.3</v>
      </c>
      <c r="BV20" s="1">
        <v>32</v>
      </c>
      <c r="BW20" s="1">
        <v>14</v>
      </c>
      <c r="BX20" s="1">
        <v>14</v>
      </c>
      <c r="BY20" s="1">
        <v>20</v>
      </c>
      <c r="BZ20" s="1">
        <v>1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</v>
      </c>
      <c r="CG20" s="1" t="s">
        <v>300</v>
      </c>
      <c r="CH20" s="1">
        <v>10</v>
      </c>
      <c r="CI20" s="1">
        <v>31</v>
      </c>
      <c r="CJ20" s="1">
        <v>1</v>
      </c>
      <c r="CK20" s="1">
        <v>1</v>
      </c>
      <c r="CL20" s="1">
        <v>14</v>
      </c>
      <c r="CM20" s="1">
        <v>14</v>
      </c>
      <c r="CN20" s="1">
        <v>1</v>
      </c>
      <c r="CO20" s="1">
        <v>1</v>
      </c>
      <c r="CP20" s="1">
        <v>0</v>
      </c>
      <c r="CQ20" s="1">
        <v>0</v>
      </c>
      <c r="CR20" s="1">
        <v>0</v>
      </c>
      <c r="CS20" s="1">
        <v>0</v>
      </c>
      <c r="CT20" s="1">
        <v>8</v>
      </c>
      <c r="CU20" s="1">
        <v>13</v>
      </c>
      <c r="CV20" s="1" t="s">
        <v>300</v>
      </c>
      <c r="CW20" s="1">
        <v>1</v>
      </c>
      <c r="CX20" s="1">
        <v>19</v>
      </c>
      <c r="CY20" s="1">
        <v>1</v>
      </c>
      <c r="CZ20" s="1">
        <v>1</v>
      </c>
      <c r="DA20" s="1">
        <v>1000</v>
      </c>
      <c r="DB20" s="1">
        <v>1000</v>
      </c>
      <c r="DC20" s="1">
        <v>0</v>
      </c>
      <c r="DD20" s="1">
        <v>2</v>
      </c>
      <c r="DE20" s="1">
        <v>2</v>
      </c>
      <c r="DF20" s="1">
        <v>2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26.3042549</v>
      </c>
      <c r="DP20" s="1">
        <v>80.152431000000007</v>
      </c>
      <c r="DQ20" s="2">
        <v>43132</v>
      </c>
      <c r="DR20" s="228">
        <v>0.48394675925925923</v>
      </c>
      <c r="DS20" s="1">
        <v>1</v>
      </c>
      <c r="DT20" s="1" t="s">
        <v>290</v>
      </c>
      <c r="DU20" s="17">
        <f t="shared" si="1"/>
        <v>1</v>
      </c>
      <c r="DX20" s="18"/>
      <c r="FX20" s="20"/>
      <c r="FY20" s="20"/>
      <c r="FZ20" s="20"/>
    </row>
    <row r="21" spans="1:182" x14ac:dyDescent="0.3">
      <c r="A21" s="13">
        <v>21.815999999999999</v>
      </c>
      <c r="B21" s="1">
        <v>843991400</v>
      </c>
      <c r="C21" s="1">
        <v>2014</v>
      </c>
      <c r="D21" s="2">
        <v>41854</v>
      </c>
      <c r="E21" s="1">
        <v>2133</v>
      </c>
      <c r="F21" s="1">
        <v>7</v>
      </c>
      <c r="G21" s="1">
        <v>4</v>
      </c>
      <c r="H21" s="1">
        <v>86</v>
      </c>
      <c r="I21" s="1">
        <v>86012000</v>
      </c>
      <c r="J21" s="1">
        <v>5.0000000000000001E-3</v>
      </c>
      <c r="K21" s="1">
        <v>2675</v>
      </c>
      <c r="L21" s="1">
        <v>5.0000000000000001E-3</v>
      </c>
      <c r="M21" s="1" t="s">
        <v>280</v>
      </c>
      <c r="N21" s="1" t="s">
        <v>300</v>
      </c>
      <c r="O21" s="1" t="s">
        <v>515</v>
      </c>
      <c r="P21" s="1" t="s">
        <v>523</v>
      </c>
      <c r="Q21" s="1">
        <v>25</v>
      </c>
      <c r="R21" s="1" t="s">
        <v>281</v>
      </c>
      <c r="S21" s="1" t="s">
        <v>300</v>
      </c>
      <c r="T21" s="1" t="s">
        <v>282</v>
      </c>
      <c r="U21" s="1" t="s">
        <v>283</v>
      </c>
      <c r="V21" s="1">
        <v>10</v>
      </c>
      <c r="W21" s="1">
        <v>36</v>
      </c>
      <c r="X21" s="1" t="s">
        <v>517</v>
      </c>
      <c r="Y21" s="1">
        <v>2</v>
      </c>
      <c r="Z21" s="1">
        <v>1</v>
      </c>
      <c r="AA21" s="1">
        <v>2</v>
      </c>
      <c r="AB21" s="1">
        <v>14</v>
      </c>
      <c r="AC21" s="1">
        <v>1</v>
      </c>
      <c r="AD21" s="1">
        <v>1</v>
      </c>
      <c r="AE21" s="1">
        <v>1</v>
      </c>
      <c r="AF21" s="1">
        <v>1</v>
      </c>
      <c r="AG21" s="1" t="s">
        <v>301</v>
      </c>
      <c r="AH21" s="1">
        <v>1</v>
      </c>
      <c r="AI21" s="1">
        <v>3</v>
      </c>
      <c r="AJ21" s="1">
        <v>1</v>
      </c>
      <c r="AK21" s="1">
        <v>1</v>
      </c>
      <c r="AL21" s="1">
        <v>2</v>
      </c>
      <c r="AM21" s="1">
        <v>4</v>
      </c>
      <c r="AN21" s="1">
        <v>3</v>
      </c>
      <c r="AO21" s="1">
        <v>1</v>
      </c>
      <c r="AP21" s="1">
        <v>1</v>
      </c>
      <c r="AQ21" s="1">
        <v>0</v>
      </c>
      <c r="AR21" s="1">
        <v>0</v>
      </c>
      <c r="AS21" s="1">
        <v>0</v>
      </c>
      <c r="AT21" s="1">
        <v>0</v>
      </c>
      <c r="AU21" s="1">
        <v>10</v>
      </c>
      <c r="AV21" s="1">
        <v>0</v>
      </c>
      <c r="AW21" s="1">
        <v>0</v>
      </c>
      <c r="AX21" s="1">
        <v>2</v>
      </c>
      <c r="AY21" s="1">
        <v>0</v>
      </c>
      <c r="AZ21" s="1">
        <v>0</v>
      </c>
      <c r="BA21" s="1">
        <v>5</v>
      </c>
      <c r="BB21" s="1">
        <v>5</v>
      </c>
      <c r="BC21" s="1">
        <v>0</v>
      </c>
      <c r="BD21" s="1">
        <v>5</v>
      </c>
      <c r="BE21" s="1">
        <v>14</v>
      </c>
      <c r="BF21" s="1">
        <v>33</v>
      </c>
      <c r="BG21" s="1">
        <v>3</v>
      </c>
      <c r="BH21" s="1">
        <v>495</v>
      </c>
      <c r="BI21" s="1">
        <v>36</v>
      </c>
      <c r="BJ21" s="1">
        <v>1</v>
      </c>
      <c r="BK21" s="1">
        <v>3</v>
      </c>
      <c r="BL21" s="1" t="s">
        <v>288</v>
      </c>
      <c r="BM21" s="1">
        <v>5</v>
      </c>
      <c r="BN21" s="1">
        <v>12</v>
      </c>
      <c r="BO21" s="1">
        <v>0</v>
      </c>
      <c r="BP21" s="1">
        <v>28</v>
      </c>
      <c r="BQ21" s="1" t="s">
        <v>496</v>
      </c>
      <c r="BR21" s="1">
        <v>45</v>
      </c>
      <c r="BS21" s="1">
        <v>0</v>
      </c>
      <c r="BT21" s="1">
        <v>40000</v>
      </c>
      <c r="BU21" s="1">
        <v>6.4</v>
      </c>
      <c r="BV21" s="1">
        <v>41</v>
      </c>
      <c r="BW21" s="1">
        <v>14</v>
      </c>
      <c r="BX21" s="1">
        <v>14</v>
      </c>
      <c r="BY21" s="1">
        <v>2</v>
      </c>
      <c r="BZ21" s="1">
        <v>1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1</v>
      </c>
      <c r="CG21" s="1" t="s">
        <v>528</v>
      </c>
      <c r="CH21" s="1" t="s">
        <v>286</v>
      </c>
      <c r="CI21" s="1" t="s">
        <v>289</v>
      </c>
      <c r="CJ21" s="1" t="s">
        <v>286</v>
      </c>
      <c r="CK21" s="1" t="s">
        <v>286</v>
      </c>
      <c r="CL21" s="1">
        <v>14</v>
      </c>
      <c r="CM21" s="1">
        <v>14</v>
      </c>
      <c r="CN21" s="1">
        <v>1</v>
      </c>
      <c r="CO21" s="1">
        <v>1</v>
      </c>
      <c r="CP21" s="1">
        <v>0</v>
      </c>
      <c r="CQ21" s="1">
        <v>0</v>
      </c>
      <c r="CR21" s="1">
        <v>0</v>
      </c>
      <c r="CS21" s="1">
        <v>0</v>
      </c>
      <c r="CT21" s="1">
        <v>6</v>
      </c>
      <c r="CU21" s="1">
        <v>1</v>
      </c>
      <c r="CV21" s="1" t="s">
        <v>155</v>
      </c>
      <c r="CW21" s="1">
        <v>1</v>
      </c>
      <c r="CX21" s="1">
        <v>21</v>
      </c>
      <c r="CY21" s="1">
        <v>1</v>
      </c>
      <c r="CZ21" s="1">
        <v>1</v>
      </c>
      <c r="DA21" s="1">
        <v>1750</v>
      </c>
      <c r="DB21" s="1">
        <v>1750</v>
      </c>
      <c r="DC21" s="1">
        <v>0</v>
      </c>
      <c r="DD21" s="1">
        <v>1</v>
      </c>
      <c r="DE21" s="1">
        <v>1</v>
      </c>
      <c r="DF21" s="1">
        <v>2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26.304262600000001</v>
      </c>
      <c r="DP21" s="1">
        <v>80.152426700000007</v>
      </c>
      <c r="DQ21" s="2">
        <v>43132</v>
      </c>
      <c r="DR21" s="228">
        <v>0.48394675925925923</v>
      </c>
      <c r="DS21" s="1">
        <v>1</v>
      </c>
      <c r="DT21" s="1" t="s">
        <v>290</v>
      </c>
      <c r="DU21" s="17">
        <f t="shared" si="1"/>
        <v>1</v>
      </c>
      <c r="DX21" s="18"/>
      <c r="FX21" s="20"/>
      <c r="FY21" s="20"/>
      <c r="FZ21" s="20"/>
    </row>
    <row r="22" spans="1:182" x14ac:dyDescent="0.3">
      <c r="A22" s="13">
        <v>21.832216666666699</v>
      </c>
      <c r="B22" s="1">
        <v>844021520</v>
      </c>
      <c r="C22" s="1">
        <v>2014</v>
      </c>
      <c r="D22" s="2">
        <v>41910</v>
      </c>
      <c r="E22" s="1">
        <v>2300</v>
      </c>
      <c r="F22" s="1">
        <v>7</v>
      </c>
      <c r="G22" s="1">
        <v>4</v>
      </c>
      <c r="H22" s="1">
        <v>86</v>
      </c>
      <c r="I22" s="1">
        <v>86065000</v>
      </c>
      <c r="J22" s="1">
        <v>11.672000000000001</v>
      </c>
      <c r="K22" s="1">
        <v>2675</v>
      </c>
      <c r="L22" s="1">
        <v>0</v>
      </c>
      <c r="M22" s="1" t="s">
        <v>286</v>
      </c>
      <c r="N22" s="1" t="s">
        <v>288</v>
      </c>
      <c r="O22" s="1" t="s">
        <v>515</v>
      </c>
      <c r="P22" s="1" t="s">
        <v>516</v>
      </c>
      <c r="Q22" s="1">
        <v>5</v>
      </c>
      <c r="R22" s="1" t="s">
        <v>281</v>
      </c>
      <c r="S22" s="1" t="s">
        <v>155</v>
      </c>
      <c r="T22" s="1" t="s">
        <v>530</v>
      </c>
      <c r="U22" s="1" t="s">
        <v>283</v>
      </c>
      <c r="V22" s="1">
        <v>10</v>
      </c>
      <c r="W22" s="1">
        <v>36</v>
      </c>
      <c r="X22" s="1" t="s">
        <v>517</v>
      </c>
      <c r="Y22" s="1">
        <v>2</v>
      </c>
      <c r="Z22" s="1">
        <v>1</v>
      </c>
      <c r="AA22" s="1">
        <v>1</v>
      </c>
      <c r="AB22" s="1">
        <v>14</v>
      </c>
      <c r="AC22" s="1">
        <v>1</v>
      </c>
      <c r="AD22" s="1">
        <v>1</v>
      </c>
      <c r="AE22" s="1">
        <v>1</v>
      </c>
      <c r="AF22" s="1">
        <v>1</v>
      </c>
      <c r="AG22" s="1" t="s">
        <v>419</v>
      </c>
      <c r="AH22" s="1" t="s">
        <v>301</v>
      </c>
      <c r="AI22" s="1">
        <v>3</v>
      </c>
      <c r="AJ22" s="1">
        <v>3</v>
      </c>
      <c r="AK22" s="1">
        <v>1</v>
      </c>
      <c r="AL22" s="1">
        <v>1</v>
      </c>
      <c r="AM22" s="1">
        <v>4</v>
      </c>
      <c r="AN22" s="1">
        <v>1</v>
      </c>
      <c r="AO22" s="1">
        <v>1</v>
      </c>
      <c r="AP22" s="1">
        <v>1</v>
      </c>
      <c r="AQ22" s="1">
        <v>0</v>
      </c>
      <c r="AR22" s="1">
        <v>0</v>
      </c>
      <c r="AS22" s="1">
        <v>0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5</v>
      </c>
      <c r="BB22" s="1">
        <v>5</v>
      </c>
      <c r="BC22" s="1">
        <v>0</v>
      </c>
      <c r="BD22" s="1">
        <v>5</v>
      </c>
      <c r="BE22" s="1">
        <v>14</v>
      </c>
      <c r="BF22" s="1">
        <v>30</v>
      </c>
      <c r="BG22" s="1">
        <v>3</v>
      </c>
      <c r="BH22" s="1">
        <v>495</v>
      </c>
      <c r="BI22" s="1">
        <v>35</v>
      </c>
      <c r="BJ22" s="1">
        <v>1</v>
      </c>
      <c r="BK22" s="1">
        <v>6</v>
      </c>
      <c r="BL22" s="1" t="s">
        <v>288</v>
      </c>
      <c r="BM22" s="1">
        <v>4</v>
      </c>
      <c r="BN22" s="1">
        <v>2</v>
      </c>
      <c r="BO22" s="1">
        <v>0</v>
      </c>
      <c r="BP22" s="1">
        <v>28</v>
      </c>
      <c r="BQ22" s="1" t="s">
        <v>496</v>
      </c>
      <c r="BR22" s="1">
        <v>45</v>
      </c>
      <c r="BS22" s="1" t="s">
        <v>288</v>
      </c>
      <c r="BT22" s="1">
        <v>37000</v>
      </c>
      <c r="BU22" s="1">
        <v>6.3</v>
      </c>
      <c r="BV22" s="1">
        <v>32</v>
      </c>
      <c r="BW22" s="1">
        <v>14</v>
      </c>
      <c r="BX22" s="1">
        <v>14</v>
      </c>
      <c r="BY22" s="1">
        <v>16</v>
      </c>
      <c r="BZ22" s="1">
        <v>1</v>
      </c>
      <c r="CA22" s="1">
        <v>0</v>
      </c>
      <c r="CB22" s="1">
        <v>0</v>
      </c>
      <c r="CC22" s="1">
        <v>0</v>
      </c>
      <c r="CD22" s="1">
        <v>0</v>
      </c>
      <c r="CE22" s="1">
        <v>8</v>
      </c>
      <c r="CF22" s="1">
        <v>4</v>
      </c>
      <c r="CG22" s="1" t="s">
        <v>155</v>
      </c>
      <c r="CH22" s="1">
        <v>4</v>
      </c>
      <c r="CI22" s="1">
        <v>18</v>
      </c>
      <c r="CJ22" s="1">
        <v>1</v>
      </c>
      <c r="CK22" s="1">
        <v>1</v>
      </c>
      <c r="CL22" s="1">
        <v>14</v>
      </c>
      <c r="CM22" s="1">
        <v>14</v>
      </c>
      <c r="CN22" s="1">
        <v>1</v>
      </c>
      <c r="CO22" s="1">
        <v>1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13</v>
      </c>
      <c r="CV22" s="1" t="s">
        <v>300</v>
      </c>
      <c r="CW22" s="1">
        <v>1</v>
      </c>
      <c r="CX22" s="1">
        <v>27</v>
      </c>
      <c r="CY22" s="1">
        <v>1</v>
      </c>
      <c r="CZ22" s="1">
        <v>1</v>
      </c>
      <c r="DA22" s="1">
        <v>500</v>
      </c>
      <c r="DB22" s="1">
        <v>500</v>
      </c>
      <c r="DC22" s="1">
        <v>0</v>
      </c>
      <c r="DD22" s="1">
        <v>7</v>
      </c>
      <c r="DE22" s="1">
        <v>2</v>
      </c>
      <c r="DF22" s="1">
        <v>2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26.3042549</v>
      </c>
      <c r="DP22" s="1">
        <v>80.152431000000007</v>
      </c>
      <c r="DQ22" s="2">
        <v>43132</v>
      </c>
      <c r="DR22" s="228">
        <v>0.48394675925925923</v>
      </c>
      <c r="DS22" s="1">
        <v>1</v>
      </c>
      <c r="DT22" s="1" t="s">
        <v>290</v>
      </c>
      <c r="DU22" s="17">
        <f t="shared" si="1"/>
        <v>1</v>
      </c>
      <c r="DX22" s="18"/>
      <c r="FX22" s="20"/>
      <c r="FY22" s="20"/>
      <c r="FZ22" s="20"/>
    </row>
    <row r="23" spans="1:182" x14ac:dyDescent="0.3">
      <c r="A23" s="13">
        <v>21.841000000000001</v>
      </c>
      <c r="B23" s="1">
        <v>844041160</v>
      </c>
      <c r="C23" s="1">
        <v>2014</v>
      </c>
      <c r="D23" s="2">
        <v>41945</v>
      </c>
      <c r="E23" s="1">
        <v>800</v>
      </c>
      <c r="F23" s="1">
        <v>7</v>
      </c>
      <c r="G23" s="1">
        <v>4</v>
      </c>
      <c r="H23" s="1">
        <v>86</v>
      </c>
      <c r="I23" s="1">
        <v>86012000</v>
      </c>
      <c r="J23" s="1">
        <v>0</v>
      </c>
      <c r="K23" s="1">
        <v>2675</v>
      </c>
      <c r="L23" s="1">
        <v>0</v>
      </c>
      <c r="M23" s="1" t="s">
        <v>286</v>
      </c>
      <c r="N23" s="1" t="s">
        <v>288</v>
      </c>
      <c r="O23" s="1" t="s">
        <v>515</v>
      </c>
      <c r="P23" s="1" t="s">
        <v>516</v>
      </c>
      <c r="Q23" s="1">
        <v>0</v>
      </c>
      <c r="R23" s="1" t="s">
        <v>281</v>
      </c>
      <c r="S23" s="1" t="s">
        <v>288</v>
      </c>
      <c r="T23" s="1" t="s">
        <v>282</v>
      </c>
      <c r="U23" s="1" t="s">
        <v>283</v>
      </c>
      <c r="V23" s="1">
        <v>10</v>
      </c>
      <c r="W23" s="1">
        <v>36</v>
      </c>
      <c r="X23" s="1" t="s">
        <v>517</v>
      </c>
      <c r="Y23" s="1">
        <v>2</v>
      </c>
      <c r="Z23" s="1">
        <v>1</v>
      </c>
      <c r="AA23" s="1">
        <v>1</v>
      </c>
      <c r="AB23" s="1">
        <v>14</v>
      </c>
      <c r="AC23" s="1">
        <v>1</v>
      </c>
      <c r="AD23" s="1">
        <v>1</v>
      </c>
      <c r="AE23" s="1">
        <v>1</v>
      </c>
      <c r="AF23" s="1">
        <v>1</v>
      </c>
      <c r="AG23" s="1" t="s">
        <v>292</v>
      </c>
      <c r="AH23" s="1">
        <v>2</v>
      </c>
      <c r="AI23" s="1">
        <v>3</v>
      </c>
      <c r="AJ23" s="1">
        <v>1</v>
      </c>
      <c r="AK23" s="1">
        <v>2</v>
      </c>
      <c r="AL23" s="1">
        <v>1</v>
      </c>
      <c r="AM23" s="1">
        <v>1</v>
      </c>
      <c r="AN23" s="1">
        <v>1</v>
      </c>
      <c r="AO23" s="1">
        <v>1</v>
      </c>
      <c r="AP23" s="1">
        <v>1</v>
      </c>
      <c r="AQ23" s="1">
        <v>0</v>
      </c>
      <c r="AR23" s="1">
        <v>0</v>
      </c>
      <c r="AS23" s="1">
        <v>0</v>
      </c>
      <c r="AT23" s="1">
        <v>0</v>
      </c>
      <c r="AU23" s="1">
        <v>1</v>
      </c>
      <c r="AV23" s="1">
        <v>1</v>
      </c>
      <c r="AW23" s="1">
        <v>0</v>
      </c>
      <c r="AX23" s="1">
        <v>1</v>
      </c>
      <c r="AY23" s="1">
        <v>0</v>
      </c>
      <c r="AZ23" s="1">
        <v>0</v>
      </c>
      <c r="BA23" s="1">
        <v>5</v>
      </c>
      <c r="BB23" s="1">
        <v>5</v>
      </c>
      <c r="BC23" s="1">
        <v>0</v>
      </c>
      <c r="BD23" s="1">
        <v>5</v>
      </c>
      <c r="BE23" s="1">
        <v>14</v>
      </c>
      <c r="BF23" s="1">
        <v>33</v>
      </c>
      <c r="BG23" s="1">
        <v>3</v>
      </c>
      <c r="BH23" s="1">
        <v>495</v>
      </c>
      <c r="BI23" s="1">
        <v>36</v>
      </c>
      <c r="BJ23" s="1">
        <v>1</v>
      </c>
      <c r="BK23" s="1">
        <v>3</v>
      </c>
      <c r="BL23" s="1" t="s">
        <v>288</v>
      </c>
      <c r="BM23" s="1">
        <v>5</v>
      </c>
      <c r="BN23" s="1">
        <v>12</v>
      </c>
      <c r="BO23" s="1">
        <v>0</v>
      </c>
      <c r="BP23" s="1">
        <v>28</v>
      </c>
      <c r="BQ23" s="1" t="s">
        <v>496</v>
      </c>
      <c r="BR23" s="1">
        <v>45</v>
      </c>
      <c r="BS23" s="1">
        <v>0</v>
      </c>
      <c r="BT23" s="1">
        <v>40000</v>
      </c>
      <c r="BU23" s="1">
        <v>6.4</v>
      </c>
      <c r="BV23" s="1">
        <v>41</v>
      </c>
      <c r="BW23" s="1">
        <v>14</v>
      </c>
      <c r="BX23" s="1">
        <v>14</v>
      </c>
      <c r="BY23" s="1">
        <v>1</v>
      </c>
      <c r="BZ23" s="1">
        <v>1</v>
      </c>
      <c r="CA23" s="1">
        <v>0</v>
      </c>
      <c r="CB23" s="1">
        <v>0</v>
      </c>
      <c r="CC23" s="1">
        <v>0</v>
      </c>
      <c r="CD23" s="1">
        <v>0</v>
      </c>
      <c r="CE23" s="1">
        <v>9</v>
      </c>
      <c r="CF23" s="1">
        <v>1</v>
      </c>
      <c r="CG23" s="1" t="s">
        <v>5</v>
      </c>
      <c r="CH23" s="1">
        <v>2</v>
      </c>
      <c r="CI23" s="1">
        <v>40</v>
      </c>
      <c r="CJ23" s="1">
        <v>88</v>
      </c>
      <c r="CK23" s="1">
        <v>88</v>
      </c>
      <c r="CL23" s="1">
        <v>14</v>
      </c>
      <c r="CM23" s="1">
        <v>14</v>
      </c>
      <c r="CN23" s="1">
        <v>1</v>
      </c>
      <c r="CO23" s="1">
        <v>1</v>
      </c>
      <c r="CP23" s="1">
        <v>0</v>
      </c>
      <c r="CQ23" s="1">
        <v>0</v>
      </c>
      <c r="CR23" s="1">
        <v>0</v>
      </c>
      <c r="CS23" s="1">
        <v>0</v>
      </c>
      <c r="CT23" s="1">
        <v>1</v>
      </c>
      <c r="CU23" s="1">
        <v>1</v>
      </c>
      <c r="CV23" s="1" t="s">
        <v>300</v>
      </c>
      <c r="CW23" s="1">
        <v>1</v>
      </c>
      <c r="CX23" s="1">
        <v>34</v>
      </c>
      <c r="CY23" s="1">
        <v>1</v>
      </c>
      <c r="CZ23" s="1">
        <v>1</v>
      </c>
      <c r="DA23" s="1">
        <v>2000</v>
      </c>
      <c r="DB23" s="1">
        <v>2000</v>
      </c>
      <c r="DC23" s="1">
        <v>0</v>
      </c>
      <c r="DD23" s="1">
        <v>3</v>
      </c>
      <c r="DE23" s="1">
        <v>2</v>
      </c>
      <c r="DF23" s="1">
        <v>2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26.304261400000001</v>
      </c>
      <c r="DP23" s="1">
        <v>80.152507299999996</v>
      </c>
      <c r="DQ23" s="2">
        <v>43132</v>
      </c>
      <c r="DR23" s="228">
        <v>0.48394675925925923</v>
      </c>
      <c r="DS23" s="1">
        <v>1</v>
      </c>
      <c r="DT23" s="1" t="s">
        <v>290</v>
      </c>
      <c r="DU23" s="17">
        <f t="shared" si="1"/>
        <v>1</v>
      </c>
      <c r="DX23" s="18"/>
      <c r="FX23" s="20"/>
      <c r="FY23" s="20"/>
      <c r="FZ23" s="20"/>
    </row>
    <row r="24" spans="1:182" ht="15" thickBot="1" x14ac:dyDescent="0.35">
      <c r="A24" s="13">
        <v>21.849</v>
      </c>
      <c r="B24" s="1">
        <v>844053160</v>
      </c>
      <c r="C24" s="1">
        <v>2014</v>
      </c>
      <c r="D24" s="2">
        <v>41966</v>
      </c>
      <c r="E24" s="1">
        <v>500</v>
      </c>
      <c r="F24" s="1">
        <v>7</v>
      </c>
      <c r="G24" s="1">
        <v>4</v>
      </c>
      <c r="H24" s="1">
        <v>86</v>
      </c>
      <c r="I24" s="1">
        <v>86065000</v>
      </c>
      <c r="J24" s="1">
        <v>11.670999999999999</v>
      </c>
      <c r="K24" s="1">
        <v>2675</v>
      </c>
      <c r="L24" s="1">
        <v>1E-3</v>
      </c>
      <c r="M24" s="1" t="s">
        <v>280</v>
      </c>
      <c r="N24" s="1" t="s">
        <v>135</v>
      </c>
      <c r="O24" s="1" t="s">
        <v>516</v>
      </c>
      <c r="P24" s="1" t="s">
        <v>515</v>
      </c>
      <c r="Q24" s="1">
        <v>5</v>
      </c>
      <c r="R24" s="1" t="s">
        <v>281</v>
      </c>
      <c r="S24" s="1" t="s">
        <v>135</v>
      </c>
      <c r="T24" s="1" t="s">
        <v>530</v>
      </c>
      <c r="U24" s="1" t="s">
        <v>283</v>
      </c>
      <c r="V24" s="1">
        <v>10</v>
      </c>
      <c r="W24" s="1">
        <v>36</v>
      </c>
      <c r="X24" s="1" t="s">
        <v>517</v>
      </c>
      <c r="Y24" s="1">
        <v>2</v>
      </c>
      <c r="Z24" s="1">
        <v>2</v>
      </c>
      <c r="AA24" s="1">
        <v>2</v>
      </c>
      <c r="AB24" s="1">
        <v>14</v>
      </c>
      <c r="AC24" s="1">
        <v>1</v>
      </c>
      <c r="AD24" s="1">
        <v>1</v>
      </c>
      <c r="AE24" s="1">
        <v>1</v>
      </c>
      <c r="AF24" s="1">
        <v>1</v>
      </c>
      <c r="AG24" s="1" t="s">
        <v>292</v>
      </c>
      <c r="AH24" s="1">
        <v>1</v>
      </c>
      <c r="AI24" s="1">
        <v>2</v>
      </c>
      <c r="AJ24" s="1">
        <v>1</v>
      </c>
      <c r="AK24" s="1">
        <v>1</v>
      </c>
      <c r="AL24" s="1">
        <v>2</v>
      </c>
      <c r="AM24" s="1">
        <v>4</v>
      </c>
      <c r="AN24" s="1">
        <v>3</v>
      </c>
      <c r="AO24" s="1">
        <v>1</v>
      </c>
      <c r="AP24" s="1">
        <v>1</v>
      </c>
      <c r="AQ24" s="1">
        <v>0</v>
      </c>
      <c r="AR24" s="1">
        <v>0</v>
      </c>
      <c r="AS24" s="1">
        <v>0</v>
      </c>
      <c r="AT24" s="1">
        <v>0</v>
      </c>
      <c r="AU24" s="1">
        <v>1</v>
      </c>
      <c r="AV24" s="1">
        <v>0</v>
      </c>
      <c r="AW24" s="1">
        <v>0</v>
      </c>
      <c r="AX24" s="1">
        <v>1</v>
      </c>
      <c r="AY24" s="1">
        <v>0</v>
      </c>
      <c r="AZ24" s="1">
        <v>0</v>
      </c>
      <c r="BA24" s="1">
        <v>0</v>
      </c>
      <c r="BB24" s="1">
        <v>5</v>
      </c>
      <c r="BC24" s="1">
        <v>0</v>
      </c>
      <c r="BD24" s="1">
        <v>5</v>
      </c>
      <c r="BE24" s="1">
        <v>14</v>
      </c>
      <c r="BF24" s="1">
        <v>30</v>
      </c>
      <c r="BG24" s="1">
        <v>3</v>
      </c>
      <c r="BH24" s="1">
        <v>495</v>
      </c>
      <c r="BI24" s="1">
        <v>35</v>
      </c>
      <c r="BJ24" s="1">
        <v>1</v>
      </c>
      <c r="BK24" s="1">
        <v>6</v>
      </c>
      <c r="BL24" s="1" t="s">
        <v>288</v>
      </c>
      <c r="BM24" s="1">
        <v>4</v>
      </c>
      <c r="BN24" s="1">
        <v>2</v>
      </c>
      <c r="BO24" s="1">
        <v>0</v>
      </c>
      <c r="BP24" s="1">
        <v>28</v>
      </c>
      <c r="BQ24" s="1" t="s">
        <v>496</v>
      </c>
      <c r="BR24" s="1">
        <v>45</v>
      </c>
      <c r="BS24" s="1" t="s">
        <v>288</v>
      </c>
      <c r="BT24" s="1">
        <v>37000</v>
      </c>
      <c r="BU24" s="1">
        <v>6.3</v>
      </c>
      <c r="BV24" s="1">
        <v>32</v>
      </c>
      <c r="BW24" s="1">
        <v>14</v>
      </c>
      <c r="BX24" s="1">
        <v>14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1</v>
      </c>
      <c r="CF24" s="1">
        <v>0</v>
      </c>
      <c r="CG24" s="1" t="s">
        <v>524</v>
      </c>
      <c r="CH24" s="1" t="s">
        <v>286</v>
      </c>
      <c r="CI24" s="1" t="s">
        <v>289</v>
      </c>
      <c r="CJ24" s="1" t="s">
        <v>286</v>
      </c>
      <c r="CK24" s="1" t="s">
        <v>286</v>
      </c>
      <c r="CL24" s="1">
        <v>14</v>
      </c>
      <c r="CM24" s="1">
        <v>14</v>
      </c>
      <c r="CN24" s="1">
        <v>1</v>
      </c>
      <c r="CO24" s="1">
        <v>1</v>
      </c>
      <c r="CP24" s="1">
        <v>0</v>
      </c>
      <c r="CQ24" s="1">
        <v>0</v>
      </c>
      <c r="CR24" s="1">
        <v>0</v>
      </c>
      <c r="CS24" s="1">
        <v>0</v>
      </c>
      <c r="CT24" s="1">
        <v>9</v>
      </c>
      <c r="CU24" s="1">
        <v>13</v>
      </c>
      <c r="CV24" s="1" t="s">
        <v>5</v>
      </c>
      <c r="CW24" s="1">
        <v>1</v>
      </c>
      <c r="CX24" s="1">
        <v>38</v>
      </c>
      <c r="CY24" s="1">
        <v>1</v>
      </c>
      <c r="CZ24" s="1">
        <v>1</v>
      </c>
      <c r="DA24" s="1">
        <v>4500</v>
      </c>
      <c r="DB24" s="1">
        <v>4500</v>
      </c>
      <c r="DC24" s="1">
        <v>0</v>
      </c>
      <c r="DD24" s="1">
        <v>1</v>
      </c>
      <c r="DE24" s="1">
        <v>1</v>
      </c>
      <c r="DF24" s="1">
        <v>2</v>
      </c>
      <c r="DG24" s="1">
        <v>0</v>
      </c>
      <c r="DH24" s="1">
        <v>1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26.304240400000001</v>
      </c>
      <c r="DP24" s="1">
        <v>80.152430899999999</v>
      </c>
      <c r="DQ24" s="2">
        <v>43132</v>
      </c>
      <c r="DR24" s="228">
        <v>0.48394675925925923</v>
      </c>
      <c r="DS24" s="1">
        <v>1</v>
      </c>
      <c r="DT24" s="1" t="s">
        <v>290</v>
      </c>
      <c r="DU24" s="17">
        <f t="shared" si="1"/>
        <v>0</v>
      </c>
      <c r="DX24" s="18"/>
      <c r="FX24" s="20"/>
      <c r="FY24" s="20"/>
      <c r="FZ24" s="20"/>
    </row>
    <row r="25" spans="1:182" ht="15" thickBot="1" x14ac:dyDescent="0.35">
      <c r="A25" s="13">
        <v>21.824000000000002</v>
      </c>
      <c r="B25" s="1">
        <v>838399400</v>
      </c>
      <c r="C25" s="1">
        <v>2014</v>
      </c>
      <c r="D25" s="2">
        <v>41981</v>
      </c>
      <c r="E25" s="1">
        <v>1515</v>
      </c>
      <c r="F25" s="1">
        <v>1</v>
      </c>
      <c r="G25" s="1">
        <v>4</v>
      </c>
      <c r="H25" s="1">
        <v>86</v>
      </c>
      <c r="I25" s="1">
        <v>86012000</v>
      </c>
      <c r="J25" s="1">
        <v>0</v>
      </c>
      <c r="K25" s="1">
        <v>2675</v>
      </c>
      <c r="L25" s="1">
        <v>0</v>
      </c>
      <c r="M25" s="1" t="s">
        <v>286</v>
      </c>
      <c r="N25" s="1" t="s">
        <v>288</v>
      </c>
      <c r="O25" s="1" t="s">
        <v>522</v>
      </c>
      <c r="P25" s="1" t="s">
        <v>516</v>
      </c>
      <c r="Q25" s="1">
        <v>0</v>
      </c>
      <c r="R25" s="1" t="s">
        <v>281</v>
      </c>
      <c r="S25" s="1" t="s">
        <v>288</v>
      </c>
      <c r="T25" s="1" t="s">
        <v>282</v>
      </c>
      <c r="U25" s="1" t="s">
        <v>283</v>
      </c>
      <c r="V25" s="1">
        <v>10</v>
      </c>
      <c r="W25" s="1">
        <v>36</v>
      </c>
      <c r="X25" s="1" t="s">
        <v>517</v>
      </c>
      <c r="Y25" s="1">
        <v>1</v>
      </c>
      <c r="Z25" s="1">
        <v>1</v>
      </c>
      <c r="AA25" s="1">
        <v>2</v>
      </c>
      <c r="AB25" s="1">
        <v>14</v>
      </c>
      <c r="AC25" s="1">
        <v>4</v>
      </c>
      <c r="AD25" s="1">
        <v>1</v>
      </c>
      <c r="AE25" s="1">
        <v>3</v>
      </c>
      <c r="AF25" s="1">
        <v>1</v>
      </c>
      <c r="AG25" s="1" t="s">
        <v>301</v>
      </c>
      <c r="AH25" s="1">
        <v>2</v>
      </c>
      <c r="AI25" s="1">
        <v>4</v>
      </c>
      <c r="AJ25" s="1">
        <v>2</v>
      </c>
      <c r="AK25" s="1">
        <v>2</v>
      </c>
      <c r="AL25" s="1">
        <v>1</v>
      </c>
      <c r="AM25" s="1">
        <v>1</v>
      </c>
      <c r="AN25" s="1">
        <v>1</v>
      </c>
      <c r="AO25" s="1">
        <v>1</v>
      </c>
      <c r="AP25" s="1">
        <v>1</v>
      </c>
      <c r="AQ25" s="1">
        <v>0</v>
      </c>
      <c r="AR25" s="1">
        <v>0</v>
      </c>
      <c r="AS25" s="1">
        <v>0</v>
      </c>
      <c r="AT25" s="1">
        <v>0</v>
      </c>
      <c r="AU25" s="1">
        <v>1</v>
      </c>
      <c r="AV25" s="1">
        <v>0</v>
      </c>
      <c r="AW25" s="1">
        <v>0</v>
      </c>
      <c r="AX25" s="1">
        <v>1</v>
      </c>
      <c r="AY25" s="1">
        <v>0</v>
      </c>
      <c r="AZ25" s="1">
        <v>0</v>
      </c>
      <c r="BA25" s="1">
        <v>5</v>
      </c>
      <c r="BB25" s="1">
        <v>5</v>
      </c>
      <c r="BC25" s="1">
        <v>0</v>
      </c>
      <c r="BD25" s="1">
        <v>5</v>
      </c>
      <c r="BE25" s="1">
        <v>14</v>
      </c>
      <c r="BF25" s="1">
        <v>33</v>
      </c>
      <c r="BG25" s="1">
        <v>3</v>
      </c>
      <c r="BH25" s="1">
        <v>495</v>
      </c>
      <c r="BI25" s="1">
        <v>36</v>
      </c>
      <c r="BJ25" s="1">
        <v>1</v>
      </c>
      <c r="BK25" s="1">
        <v>3</v>
      </c>
      <c r="BL25" s="1" t="s">
        <v>288</v>
      </c>
      <c r="BM25" s="1">
        <v>5</v>
      </c>
      <c r="BN25" s="1">
        <v>12</v>
      </c>
      <c r="BO25" s="1">
        <v>0</v>
      </c>
      <c r="BP25" s="1">
        <v>28</v>
      </c>
      <c r="BQ25" s="1" t="s">
        <v>496</v>
      </c>
      <c r="BR25" s="1">
        <v>45</v>
      </c>
      <c r="BS25" s="1">
        <v>0</v>
      </c>
      <c r="BT25" s="1">
        <v>40000</v>
      </c>
      <c r="BU25" s="1">
        <v>6.4</v>
      </c>
      <c r="BV25" s="1">
        <v>41</v>
      </c>
      <c r="BW25" s="1">
        <v>14</v>
      </c>
      <c r="BX25" s="1">
        <v>14</v>
      </c>
      <c r="BY25" s="1">
        <v>88</v>
      </c>
      <c r="BZ25" s="1">
        <v>1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</v>
      </c>
      <c r="CG25" s="1" t="s">
        <v>155</v>
      </c>
      <c r="CH25" s="1" t="s">
        <v>286</v>
      </c>
      <c r="CI25" s="1" t="s">
        <v>289</v>
      </c>
      <c r="CJ25" s="1" t="s">
        <v>286</v>
      </c>
      <c r="CK25" s="1" t="s">
        <v>286</v>
      </c>
      <c r="CL25" s="1">
        <v>14</v>
      </c>
      <c r="CM25" s="1">
        <v>14</v>
      </c>
      <c r="CN25" s="1">
        <v>1</v>
      </c>
      <c r="CO25" s="1">
        <v>1</v>
      </c>
      <c r="CP25" s="1">
        <v>0</v>
      </c>
      <c r="CQ25" s="1">
        <v>0</v>
      </c>
      <c r="CR25" s="1">
        <v>0</v>
      </c>
      <c r="CS25" s="1">
        <v>0</v>
      </c>
      <c r="CT25" s="1">
        <v>13</v>
      </c>
      <c r="CU25" s="1">
        <v>1</v>
      </c>
      <c r="CV25" s="1" t="s">
        <v>155</v>
      </c>
      <c r="CW25" s="1">
        <v>1</v>
      </c>
      <c r="CX25" s="1">
        <v>31</v>
      </c>
      <c r="CY25" s="1">
        <v>1</v>
      </c>
      <c r="CZ25" s="1">
        <v>1</v>
      </c>
      <c r="DA25" s="1">
        <v>500</v>
      </c>
      <c r="DB25" s="1">
        <v>500</v>
      </c>
      <c r="DC25" s="1">
        <v>0</v>
      </c>
      <c r="DD25" s="1">
        <v>1</v>
      </c>
      <c r="DE25" s="1">
        <v>1</v>
      </c>
      <c r="DF25" s="1">
        <v>2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26.304501299999998</v>
      </c>
      <c r="DN25" s="1">
        <v>80.152577199999996</v>
      </c>
      <c r="DO25" s="1">
        <v>26.304261400000001</v>
      </c>
      <c r="DP25" s="1">
        <v>80.152507299999996</v>
      </c>
      <c r="DQ25" s="2">
        <v>43132</v>
      </c>
      <c r="DR25" s="228">
        <v>0.48394675925925923</v>
      </c>
      <c r="DS25" s="1">
        <v>1</v>
      </c>
      <c r="DT25" s="1" t="s">
        <v>290</v>
      </c>
      <c r="DU25" s="17">
        <f t="shared" si="1"/>
        <v>1</v>
      </c>
      <c r="DX25" s="18"/>
      <c r="EA25" s="260" t="s">
        <v>305</v>
      </c>
      <c r="EB25" s="256" t="s">
        <v>306</v>
      </c>
      <c r="EC25" s="257"/>
      <c r="ED25" s="257"/>
      <c r="EE25" s="257"/>
      <c r="EF25" s="257"/>
      <c r="EG25" s="257"/>
      <c r="EH25" s="257"/>
      <c r="EI25" s="257"/>
      <c r="EJ25" s="257"/>
      <c r="EK25" s="257"/>
      <c r="EL25" s="258"/>
      <c r="EM25" s="257" t="s">
        <v>307</v>
      </c>
      <c r="EN25" s="257"/>
      <c r="EO25" s="257"/>
      <c r="EP25" s="257"/>
      <c r="EQ25" s="257"/>
      <c r="ER25" s="257"/>
      <c r="ES25" s="257"/>
      <c r="ET25" s="257"/>
      <c r="EU25" s="257"/>
      <c r="EV25" s="257"/>
      <c r="EW25" s="258"/>
      <c r="EX25" s="262" t="s">
        <v>295</v>
      </c>
      <c r="EY25" s="263"/>
      <c r="EZ25" s="263"/>
      <c r="FX25" s="20"/>
      <c r="FY25" s="20"/>
      <c r="FZ25" s="20"/>
    </row>
    <row r="26" spans="1:182" ht="15" thickBot="1" x14ac:dyDescent="0.35">
      <c r="A26" s="13">
        <v>21.843533333333301</v>
      </c>
      <c r="B26" s="1">
        <v>847471970</v>
      </c>
      <c r="C26" s="1">
        <v>2015</v>
      </c>
      <c r="D26" s="2">
        <v>42051</v>
      </c>
      <c r="E26" s="1">
        <v>1426</v>
      </c>
      <c r="F26" s="1">
        <v>1</v>
      </c>
      <c r="G26" s="1">
        <v>4</v>
      </c>
      <c r="H26" s="1">
        <v>86</v>
      </c>
      <c r="I26" s="1">
        <v>86065000</v>
      </c>
      <c r="J26" s="1">
        <v>11.68</v>
      </c>
      <c r="K26" s="1">
        <v>2675</v>
      </c>
      <c r="L26" s="1">
        <v>8.0000000000000002E-3</v>
      </c>
      <c r="M26" s="1" t="s">
        <v>280</v>
      </c>
      <c r="N26" s="1" t="s">
        <v>5</v>
      </c>
      <c r="O26" s="1" t="s">
        <v>516</v>
      </c>
      <c r="P26" s="1" t="s">
        <v>515</v>
      </c>
      <c r="Q26" s="1">
        <v>40</v>
      </c>
      <c r="R26" s="1" t="s">
        <v>281</v>
      </c>
      <c r="S26" s="1" t="s">
        <v>5</v>
      </c>
      <c r="T26" s="1" t="s">
        <v>530</v>
      </c>
      <c r="U26" s="1" t="s">
        <v>283</v>
      </c>
      <c r="V26" s="1">
        <v>10</v>
      </c>
      <c r="W26" s="1">
        <v>36</v>
      </c>
      <c r="X26" s="1" t="s">
        <v>517</v>
      </c>
      <c r="Y26" s="1">
        <v>2</v>
      </c>
      <c r="Z26" s="1">
        <v>1</v>
      </c>
      <c r="AA26" s="1">
        <v>2</v>
      </c>
      <c r="AB26" s="1">
        <v>14</v>
      </c>
      <c r="AC26" s="1">
        <v>1</v>
      </c>
      <c r="AD26" s="1">
        <v>1</v>
      </c>
      <c r="AE26" s="1">
        <v>1</v>
      </c>
      <c r="AF26" s="1">
        <v>1</v>
      </c>
      <c r="AG26" s="1" t="s">
        <v>301</v>
      </c>
      <c r="AH26" s="1">
        <v>3</v>
      </c>
      <c r="AI26" s="1">
        <v>3</v>
      </c>
      <c r="AJ26" s="1">
        <v>2</v>
      </c>
      <c r="AK26" s="1">
        <v>1</v>
      </c>
      <c r="AL26" s="1">
        <v>1</v>
      </c>
      <c r="AM26" s="1">
        <v>1</v>
      </c>
      <c r="AN26" s="1">
        <v>1</v>
      </c>
      <c r="AO26" s="1">
        <v>1</v>
      </c>
      <c r="AP26" s="1">
        <v>1</v>
      </c>
      <c r="AQ26" s="1">
        <v>0</v>
      </c>
      <c r="AR26" s="1">
        <v>0</v>
      </c>
      <c r="AS26" s="1">
        <v>0</v>
      </c>
      <c r="AT26" s="1">
        <v>0</v>
      </c>
      <c r="AU26" s="1">
        <v>1</v>
      </c>
      <c r="AV26" s="1">
        <v>0</v>
      </c>
      <c r="AW26" s="1">
        <v>0</v>
      </c>
      <c r="AX26" s="1">
        <v>1</v>
      </c>
      <c r="AY26" s="1">
        <v>0</v>
      </c>
      <c r="AZ26" s="1">
        <v>0</v>
      </c>
      <c r="BA26" s="1">
        <v>0</v>
      </c>
      <c r="BB26" s="1">
        <v>1</v>
      </c>
      <c r="BC26" s="1">
        <v>0</v>
      </c>
      <c r="BD26" s="1">
        <v>5</v>
      </c>
      <c r="BE26" s="1">
        <v>14</v>
      </c>
      <c r="BF26" s="1">
        <v>30</v>
      </c>
      <c r="BG26" s="1">
        <v>3</v>
      </c>
      <c r="BH26" s="1">
        <v>495</v>
      </c>
      <c r="BI26" s="1">
        <v>35</v>
      </c>
      <c r="BJ26" s="1">
        <v>1</v>
      </c>
      <c r="BK26" s="1">
        <v>6</v>
      </c>
      <c r="BL26" s="1" t="s">
        <v>288</v>
      </c>
      <c r="BM26" s="1">
        <v>4</v>
      </c>
      <c r="BN26" s="1">
        <v>2</v>
      </c>
      <c r="BO26" s="1">
        <v>0</v>
      </c>
      <c r="BP26" s="1">
        <v>28</v>
      </c>
      <c r="BQ26" s="1" t="s">
        <v>496</v>
      </c>
      <c r="BR26" s="1">
        <v>45</v>
      </c>
      <c r="BS26" s="1" t="s">
        <v>288</v>
      </c>
      <c r="BT26" s="1">
        <v>39000</v>
      </c>
      <c r="BU26" s="1">
        <v>3.9</v>
      </c>
      <c r="BV26" s="1">
        <v>33</v>
      </c>
      <c r="BW26" s="1">
        <v>14</v>
      </c>
      <c r="BX26" s="1">
        <v>14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 t="s">
        <v>528</v>
      </c>
      <c r="CH26" s="1" t="s">
        <v>286</v>
      </c>
      <c r="CI26" s="1" t="s">
        <v>289</v>
      </c>
      <c r="CJ26" s="1" t="s">
        <v>286</v>
      </c>
      <c r="CK26" s="1" t="s">
        <v>286</v>
      </c>
      <c r="CL26" s="1">
        <v>14</v>
      </c>
      <c r="CM26" s="1">
        <v>14</v>
      </c>
      <c r="CN26" s="1">
        <v>1</v>
      </c>
      <c r="CO26" s="1">
        <v>1</v>
      </c>
      <c r="CP26" s="1">
        <v>0</v>
      </c>
      <c r="CQ26" s="1">
        <v>0</v>
      </c>
      <c r="CR26" s="1">
        <v>0</v>
      </c>
      <c r="CS26" s="1">
        <v>0</v>
      </c>
      <c r="CT26" s="1">
        <v>1</v>
      </c>
      <c r="CU26" s="1">
        <v>13</v>
      </c>
      <c r="CV26" s="1" t="s">
        <v>135</v>
      </c>
      <c r="CW26" s="1">
        <v>1</v>
      </c>
      <c r="CX26" s="1">
        <v>27</v>
      </c>
      <c r="CY26" s="1">
        <v>1</v>
      </c>
      <c r="CZ26" s="1">
        <v>1</v>
      </c>
      <c r="DA26" s="1">
        <v>600</v>
      </c>
      <c r="DB26" s="1">
        <v>600</v>
      </c>
      <c r="DC26" s="1">
        <v>0</v>
      </c>
      <c r="DD26" s="1">
        <v>2</v>
      </c>
      <c r="DE26" s="1">
        <v>2</v>
      </c>
      <c r="DF26" s="1">
        <v>3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26.3043716</v>
      </c>
      <c r="DP26" s="1">
        <v>80.1524328</v>
      </c>
      <c r="DQ26" s="2">
        <v>43132</v>
      </c>
      <c r="DR26" s="228">
        <v>0.48394675925925923</v>
      </c>
      <c r="DS26" s="1">
        <v>1</v>
      </c>
      <c r="DT26" s="1" t="s">
        <v>290</v>
      </c>
      <c r="DU26" s="17">
        <f t="shared" si="1"/>
        <v>1</v>
      </c>
      <c r="DX26" s="18"/>
      <c r="EA26" s="261"/>
      <c r="EB26" s="46" t="str">
        <f>EB4</f>
        <v>21.7-21.8</v>
      </c>
      <c r="EC26" s="47" t="str">
        <f t="shared" ref="EC26:EK26" si="5">EC4</f>
        <v>21.8-21.9</v>
      </c>
      <c r="ED26" s="46" t="str">
        <f t="shared" si="5"/>
        <v>21.9-22</v>
      </c>
      <c r="EE26" s="46" t="str">
        <f t="shared" si="5"/>
        <v>22-22.1</v>
      </c>
      <c r="EF26" s="46" t="str">
        <f t="shared" si="5"/>
        <v>22.1-22.2</v>
      </c>
      <c r="EG26" s="46" t="str">
        <f t="shared" si="5"/>
        <v>22.2-22.3</v>
      </c>
      <c r="EH26" s="46" t="str">
        <f t="shared" si="5"/>
        <v>22.3-22.4</v>
      </c>
      <c r="EI26" s="46" t="str">
        <f t="shared" si="5"/>
        <v>22.4-22.5</v>
      </c>
      <c r="EJ26" s="46" t="str">
        <f t="shared" si="5"/>
        <v>22.5-22.6</v>
      </c>
      <c r="EK26" s="48" t="str">
        <f t="shared" si="5"/>
        <v>22.6-22.7</v>
      </c>
      <c r="EL26" s="46" t="s">
        <v>297</v>
      </c>
      <c r="EM26" s="19" t="str">
        <f t="shared" ref="EM26:EV26" si="6">EB$4</f>
        <v>21.7-21.8</v>
      </c>
      <c r="EN26" s="49" t="str">
        <f t="shared" si="6"/>
        <v>21.8-21.9</v>
      </c>
      <c r="EO26" s="19" t="str">
        <f t="shared" si="6"/>
        <v>21.9-22</v>
      </c>
      <c r="EP26" s="49" t="str">
        <f t="shared" si="6"/>
        <v>22-22.1</v>
      </c>
      <c r="EQ26" s="49" t="str">
        <f t="shared" si="6"/>
        <v>22.1-22.2</v>
      </c>
      <c r="ER26" s="19" t="str">
        <f t="shared" si="6"/>
        <v>22.2-22.3</v>
      </c>
      <c r="ES26" s="49" t="str">
        <f t="shared" si="6"/>
        <v>22.3-22.4</v>
      </c>
      <c r="ET26" s="19" t="str">
        <f t="shared" si="6"/>
        <v>22.4-22.5</v>
      </c>
      <c r="EU26" s="49" t="str">
        <f t="shared" si="6"/>
        <v>22.5-22.6</v>
      </c>
      <c r="EV26" s="19" t="str">
        <f t="shared" si="6"/>
        <v>22.6-22.7</v>
      </c>
      <c r="EW26" s="49" t="s">
        <v>297</v>
      </c>
      <c r="EX26" s="50" t="s">
        <v>308</v>
      </c>
      <c r="EY26" s="51" t="s">
        <v>309</v>
      </c>
      <c r="EZ26" s="52" t="s">
        <v>310</v>
      </c>
      <c r="FX26" s="20"/>
      <c r="FY26" s="20"/>
      <c r="FZ26" s="20"/>
    </row>
    <row r="27" spans="1:182" x14ac:dyDescent="0.3">
      <c r="A27" s="13">
        <f>IF(I27=87470000,J27,IF(I27=86470000,J27+47.24,IF(I27=93470000,J27+73.15,IF(I27=89470000,J27+117.81,IF(I27=94470000,J27+138.13,IF(I27=88470000,J27+IF(J27&lt;=7.992,173.08,188.54),IF(I27=91470000,J27+181.08,IF(I27=92470000,J27+190.51,IF(I27=92471000,J27+208.45,IF(I27=75470000,J27+249.31,IF(I27=11470000,J27+274.18,IF(I27=18470000,J27+297.87,IF(I27=75474000,J27,IF(I27=92472000,J27+1.08,IF(I27=75474000,J27+4,IF(I27=77470000,J27+37.71,IF(I27=75471000,J27,IF(I27=10471000,J27,IF(I27=16470000,J27,IF(I27=10470000,J27+IF(J27&lt;=12.206,2.32,13.58),IF(I27=14470000,J27+17.26,IF(I27=8470000,J27+36.66,IF(I27=87471000,J27+0.25,IF(I27=86471000,J27+40.01,IF(I27=86472000,J27,IF(I27=92473000,J27+0.89,IF(I27=75473000,J27+5.56,"RAMP")))))))))))))))))))))))))))</f>
        <v>21.759</v>
      </c>
      <c r="B27" s="1">
        <v>847477780</v>
      </c>
      <c r="C27" s="1">
        <v>2015</v>
      </c>
      <c r="D27" s="2">
        <v>42059</v>
      </c>
      <c r="E27" s="1">
        <v>1915</v>
      </c>
      <c r="F27" s="1">
        <v>2</v>
      </c>
      <c r="G27" s="1">
        <v>8</v>
      </c>
      <c r="H27" s="1">
        <v>86</v>
      </c>
      <c r="I27" s="1">
        <v>86472000</v>
      </c>
      <c r="J27" s="1">
        <v>21.759</v>
      </c>
      <c r="K27" s="1">
        <v>2675</v>
      </c>
      <c r="L27" s="1">
        <v>7.5999999999999998E-2</v>
      </c>
      <c r="M27" s="1" t="s">
        <v>280</v>
      </c>
      <c r="N27" s="1" t="s">
        <v>155</v>
      </c>
      <c r="O27" s="1" t="s">
        <v>515</v>
      </c>
      <c r="P27" s="1" t="s">
        <v>516</v>
      </c>
      <c r="Q27" s="1">
        <v>400</v>
      </c>
      <c r="R27" s="1" t="s">
        <v>281</v>
      </c>
      <c r="S27" s="1" t="s">
        <v>155</v>
      </c>
      <c r="T27" s="1" t="s">
        <v>282</v>
      </c>
      <c r="U27" s="1" t="s">
        <v>283</v>
      </c>
      <c r="V27" s="1">
        <v>10</v>
      </c>
      <c r="W27" s="1">
        <v>36</v>
      </c>
      <c r="X27" s="1" t="s">
        <v>517</v>
      </c>
      <c r="Y27" s="1">
        <v>2</v>
      </c>
      <c r="Z27" s="1">
        <v>1</v>
      </c>
      <c r="AA27" s="1">
        <v>1</v>
      </c>
      <c r="AB27" s="1">
        <v>14</v>
      </c>
      <c r="AC27" s="1">
        <v>1</v>
      </c>
      <c r="AD27" s="1">
        <v>1</v>
      </c>
      <c r="AE27" s="1">
        <v>1</v>
      </c>
      <c r="AF27" s="1">
        <v>1</v>
      </c>
      <c r="AG27" s="1" t="s">
        <v>301</v>
      </c>
      <c r="AH27" s="1">
        <v>1</v>
      </c>
      <c r="AI27" s="1">
        <v>5</v>
      </c>
      <c r="AJ27" s="1">
        <v>3</v>
      </c>
      <c r="AK27" s="1">
        <v>1</v>
      </c>
      <c r="AL27" s="1">
        <v>1</v>
      </c>
      <c r="AM27" s="1">
        <v>4</v>
      </c>
      <c r="AN27" s="1">
        <v>1</v>
      </c>
      <c r="AO27" s="1">
        <v>1</v>
      </c>
      <c r="AP27" s="1">
        <v>1</v>
      </c>
      <c r="AQ27" s="1">
        <v>0</v>
      </c>
      <c r="AR27" s="1">
        <v>0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1</v>
      </c>
      <c r="AY27" s="1">
        <v>0</v>
      </c>
      <c r="AZ27" s="1">
        <v>0</v>
      </c>
      <c r="BA27" s="1">
        <v>1</v>
      </c>
      <c r="BB27" s="1">
        <v>1</v>
      </c>
      <c r="BC27" s="1">
        <v>0</v>
      </c>
      <c r="BD27" s="1">
        <v>5</v>
      </c>
      <c r="BE27" s="1">
        <v>14</v>
      </c>
      <c r="BF27" s="1">
        <v>33</v>
      </c>
      <c r="BG27" s="1">
        <v>3</v>
      </c>
      <c r="BH27" s="1" t="s">
        <v>287</v>
      </c>
      <c r="BI27" s="1">
        <v>36</v>
      </c>
      <c r="BJ27" s="1">
        <v>3</v>
      </c>
      <c r="BK27" s="1" t="s">
        <v>288</v>
      </c>
      <c r="BL27" s="1" t="s">
        <v>288</v>
      </c>
      <c r="BM27" s="1">
        <v>12</v>
      </c>
      <c r="BN27" s="1">
        <v>0</v>
      </c>
      <c r="BO27" s="1">
        <v>0</v>
      </c>
      <c r="BP27" s="1">
        <v>24</v>
      </c>
      <c r="BQ27" s="1" t="s">
        <v>496</v>
      </c>
      <c r="BR27" s="1">
        <v>45</v>
      </c>
      <c r="BS27" s="1">
        <v>1</v>
      </c>
      <c r="BT27" s="1">
        <v>38000</v>
      </c>
      <c r="BU27" s="1">
        <v>9.6999999999999993</v>
      </c>
      <c r="BV27" s="1">
        <v>36</v>
      </c>
      <c r="BW27" s="1">
        <v>14</v>
      </c>
      <c r="BX27" s="1">
        <v>14</v>
      </c>
      <c r="BY27" s="1">
        <v>2</v>
      </c>
      <c r="BZ27" s="1">
        <v>1</v>
      </c>
      <c r="CA27" s="1">
        <v>0</v>
      </c>
      <c r="CB27" s="1">
        <v>0</v>
      </c>
      <c r="CC27" s="1">
        <v>0</v>
      </c>
      <c r="CD27" s="1">
        <v>0</v>
      </c>
      <c r="CE27" s="1">
        <v>1</v>
      </c>
      <c r="CF27" s="1">
        <v>1</v>
      </c>
      <c r="CG27" s="1" t="s">
        <v>155</v>
      </c>
      <c r="CH27" s="1">
        <v>77</v>
      </c>
      <c r="CI27" s="1">
        <v>47</v>
      </c>
      <c r="CJ27" s="1">
        <v>1</v>
      </c>
      <c r="CK27" s="1">
        <v>1</v>
      </c>
      <c r="CL27" s="1">
        <v>14</v>
      </c>
      <c r="CM27" s="1">
        <v>14</v>
      </c>
      <c r="CN27" s="1">
        <v>16</v>
      </c>
      <c r="CO27" s="1">
        <v>1</v>
      </c>
      <c r="CP27" s="1">
        <v>0</v>
      </c>
      <c r="CQ27" s="1">
        <v>0</v>
      </c>
      <c r="CR27" s="1">
        <v>0</v>
      </c>
      <c r="CS27" s="1">
        <v>0</v>
      </c>
      <c r="CT27" s="1">
        <v>8</v>
      </c>
      <c r="CU27" s="1">
        <v>13</v>
      </c>
      <c r="CV27" s="1" t="s">
        <v>155</v>
      </c>
      <c r="CW27" s="1">
        <v>1</v>
      </c>
      <c r="CX27" s="1">
        <v>61</v>
      </c>
      <c r="CY27" s="1">
        <v>1</v>
      </c>
      <c r="CZ27" s="1">
        <v>1</v>
      </c>
      <c r="DA27" s="1">
        <v>2000</v>
      </c>
      <c r="DB27" s="1">
        <v>2000</v>
      </c>
      <c r="DC27" s="1">
        <v>0</v>
      </c>
      <c r="DD27" s="1">
        <v>10</v>
      </c>
      <c r="DE27" s="1">
        <v>3</v>
      </c>
      <c r="DF27" s="1">
        <v>3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26.304247100000001</v>
      </c>
      <c r="DP27" s="1">
        <v>80.153730999999993</v>
      </c>
      <c r="DQ27" s="2">
        <v>43132</v>
      </c>
      <c r="DR27" s="228">
        <v>0.48394675925925923</v>
      </c>
      <c r="DS27" s="1">
        <v>1</v>
      </c>
      <c r="DT27" s="1" t="s">
        <v>290</v>
      </c>
      <c r="DU27" s="17">
        <f t="shared" si="1"/>
        <v>1</v>
      </c>
      <c r="DX27" s="18"/>
      <c r="EA27" s="53" t="s">
        <v>106</v>
      </c>
      <c r="EB27" s="54">
        <f t="shared" ref="EB27:EK35" si="7">COUNTIFS($CG:$CG,"N",$A:$A,"&gt;="&amp;EB$1,$A:$A,"&lt;"&amp;EC$1,$AC:$AC,$DZ28)+COUNTIFS($CG:$CG,"E",$A:$A,"&gt;="&amp;EB$1,$A:$A,"&lt;"&amp;EC$1,$AC:$AC,$DZ28)</f>
        <v>0</v>
      </c>
      <c r="EC27" s="55">
        <f t="shared" si="7"/>
        <v>9</v>
      </c>
      <c r="ED27" s="54">
        <f t="shared" si="7"/>
        <v>0</v>
      </c>
      <c r="EE27" s="54">
        <f t="shared" si="7"/>
        <v>0</v>
      </c>
      <c r="EF27" s="54">
        <f t="shared" si="7"/>
        <v>0</v>
      </c>
      <c r="EG27" s="54">
        <f t="shared" si="7"/>
        <v>0</v>
      </c>
      <c r="EH27" s="54">
        <f t="shared" si="7"/>
        <v>0</v>
      </c>
      <c r="EI27" s="54">
        <f t="shared" si="7"/>
        <v>0</v>
      </c>
      <c r="EJ27" s="54">
        <f t="shared" si="7"/>
        <v>0</v>
      </c>
      <c r="EK27" s="54">
        <f t="shared" si="7"/>
        <v>0</v>
      </c>
      <c r="EL27" s="56">
        <f>SUM(EB27:EK27)</f>
        <v>9</v>
      </c>
      <c r="EM27" s="56">
        <f t="shared" ref="EM27:EU35" si="8">COUNTIFS($CG:$CG,"W",$A:$A,"&gt;="&amp;EB$1,$A:$A,"&lt;"&amp;EC$1,$AC:$AC,$DZ28)+COUNTIFS($CG:$CG,"S",$A:$A,"&gt;="&amp;EB$1,$A:$A,"&lt;"&amp;EC$1,$AC:$AC,$DZ28)</f>
        <v>3</v>
      </c>
      <c r="EN27" s="54">
        <f t="shared" si="8"/>
        <v>9</v>
      </c>
      <c r="EO27" s="57">
        <f t="shared" si="8"/>
        <v>0</v>
      </c>
      <c r="EP27" s="54">
        <f t="shared" si="8"/>
        <v>0</v>
      </c>
      <c r="EQ27" s="54">
        <f t="shared" si="8"/>
        <v>0</v>
      </c>
      <c r="ER27" s="57">
        <f t="shared" si="8"/>
        <v>0</v>
      </c>
      <c r="ES27" s="54">
        <f t="shared" si="8"/>
        <v>0</v>
      </c>
      <c r="ET27" s="57">
        <f t="shared" si="8"/>
        <v>0</v>
      </c>
      <c r="EU27" s="54">
        <f t="shared" si="8"/>
        <v>0</v>
      </c>
      <c r="EV27" s="57">
        <f t="shared" ref="EV27:EV34" si="9">COUNTIFS($CG:$CG,"W",$A:$A,"&gt;="&amp;EK$1,$A:$A,"&lt;="&amp;EL$1,$AC:$AC,$DZ28)+COUNTIFS($CG:$CG,"S",$A:$A,"&gt;="&amp;EK$1,$A:$A,"&lt;="&amp;EL$1,$AC:$AC,$DZ28)</f>
        <v>0</v>
      </c>
      <c r="EW27" s="54">
        <f>SUM(EM27:EV27)</f>
        <v>12</v>
      </c>
      <c r="EX27" s="58">
        <f t="shared" ref="EX27:EX35" si="10">IF($EL$36=0,0,EL27/$EL$36)</f>
        <v>0.6428571428571429</v>
      </c>
      <c r="EY27" s="58">
        <f t="shared" ref="EY27:EY35" si="11">IF($EW$36=0,0,EW27/$EW$36)</f>
        <v>0.52173913043478259</v>
      </c>
      <c r="EZ27" s="58">
        <f t="shared" ref="EZ27:EZ36" si="12">(EL27+EW27)/$EB$37</f>
        <v>0.56756756756756754</v>
      </c>
      <c r="FX27" s="20"/>
      <c r="FY27" s="20"/>
      <c r="FZ27" s="20"/>
    </row>
    <row r="28" spans="1:182" x14ac:dyDescent="0.3">
      <c r="A28" s="13">
        <f>IF(I28=87470000,J28,IF(I28=86470000,J28+47.24,IF(I28=93470000,J28+73.15,IF(I28=89470000,J28+117.81,IF(I28=94470000,J28+138.13,IF(I28=88470000,J28+IF(J28&lt;=7.992,173.08,188.54),IF(I28=91470000,J28+181.08,IF(I28=92470000,J28+190.51,IF(I28=92471000,J28+208.45,IF(I28=75470000,J28+249.31,IF(I28=11470000,J28+274.18,IF(I28=18470000,J28+297.87,IF(I28=75474000,J28,IF(I28=92472000,J28+1.08,IF(I28=75474000,J28+4,IF(I28=77470000,J28+37.71,IF(I28=75471000,J28,IF(I28=10471000,J28,IF(I28=16470000,J28,IF(I28=10470000,J28+IF(J28&lt;=12.206,2.32,13.58),IF(I28=14470000,J28+17.26,IF(I28=8470000,J28+36.66,IF(I28=87471000,J28+0.25,IF(I28=86471000,J28+40.01,IF(I28=86472000,J28,IF(I28=92473000,J28+0.89,IF(I28=75473000,J28+5.56,"RAMP")))))))))))))))))))))))))))</f>
        <v>21.815999999999999</v>
      </c>
      <c r="B28" s="1">
        <v>847513720</v>
      </c>
      <c r="C28" s="1">
        <v>2015</v>
      </c>
      <c r="D28" s="2">
        <v>42112</v>
      </c>
      <c r="E28" s="1">
        <v>1650</v>
      </c>
      <c r="F28" s="1">
        <v>6</v>
      </c>
      <c r="G28" s="1">
        <v>8</v>
      </c>
      <c r="H28" s="1">
        <v>86</v>
      </c>
      <c r="I28" s="1">
        <v>86472000</v>
      </c>
      <c r="J28" s="1">
        <v>21.815999999999999</v>
      </c>
      <c r="K28" s="1">
        <v>2675</v>
      </c>
      <c r="L28" s="1">
        <v>1.9E-2</v>
      </c>
      <c r="M28" s="1" t="s">
        <v>280</v>
      </c>
      <c r="N28" s="1" t="s">
        <v>155</v>
      </c>
      <c r="O28" s="1" t="s">
        <v>518</v>
      </c>
      <c r="P28" s="1" t="s">
        <v>516</v>
      </c>
      <c r="Q28" s="1">
        <v>100</v>
      </c>
      <c r="R28" s="1" t="s">
        <v>281</v>
      </c>
      <c r="S28" s="1" t="s">
        <v>155</v>
      </c>
      <c r="T28" s="1" t="s">
        <v>282</v>
      </c>
      <c r="U28" s="1" t="s">
        <v>283</v>
      </c>
      <c r="V28" s="1">
        <v>10</v>
      </c>
      <c r="W28" s="1">
        <v>36</v>
      </c>
      <c r="X28" s="1" t="s">
        <v>517</v>
      </c>
      <c r="Y28" s="1">
        <v>2</v>
      </c>
      <c r="Z28" s="1">
        <v>1</v>
      </c>
      <c r="AA28" s="1">
        <v>1</v>
      </c>
      <c r="AB28" s="1">
        <v>14</v>
      </c>
      <c r="AC28" s="1">
        <v>1</v>
      </c>
      <c r="AD28" s="1">
        <v>1</v>
      </c>
      <c r="AE28" s="1">
        <v>1</v>
      </c>
      <c r="AF28" s="1">
        <v>1</v>
      </c>
      <c r="AG28" s="1" t="s">
        <v>292</v>
      </c>
      <c r="AH28" s="1">
        <v>1</v>
      </c>
      <c r="AI28" s="1">
        <v>3</v>
      </c>
      <c r="AJ28" s="1">
        <v>2</v>
      </c>
      <c r="AK28" s="1">
        <v>1</v>
      </c>
      <c r="AL28" s="1">
        <v>1</v>
      </c>
      <c r="AM28" s="1">
        <v>1</v>
      </c>
      <c r="AN28" s="1">
        <v>1</v>
      </c>
      <c r="AO28" s="1">
        <v>1</v>
      </c>
      <c r="AP28" s="1">
        <v>1</v>
      </c>
      <c r="AQ28" s="1">
        <v>0</v>
      </c>
      <c r="AR28" s="1">
        <v>0</v>
      </c>
      <c r="AS28" s="1">
        <v>0</v>
      </c>
      <c r="AT28" s="1">
        <v>0</v>
      </c>
      <c r="AU28" s="1">
        <v>1</v>
      </c>
      <c r="AV28" s="1">
        <v>0</v>
      </c>
      <c r="AW28" s="1">
        <v>0</v>
      </c>
      <c r="AX28" s="1">
        <v>1</v>
      </c>
      <c r="AY28" s="1">
        <v>0</v>
      </c>
      <c r="AZ28" s="1">
        <v>0</v>
      </c>
      <c r="BA28" s="1">
        <v>1</v>
      </c>
      <c r="BB28" s="1">
        <v>1</v>
      </c>
      <c r="BC28" s="1">
        <v>0</v>
      </c>
      <c r="BD28" s="1">
        <v>5</v>
      </c>
      <c r="BE28" s="1">
        <v>14</v>
      </c>
      <c r="BF28" s="1">
        <v>33</v>
      </c>
      <c r="BG28" s="1">
        <v>3</v>
      </c>
      <c r="BH28" s="1" t="s">
        <v>287</v>
      </c>
      <c r="BI28" s="1">
        <v>36</v>
      </c>
      <c r="BJ28" s="1">
        <v>3</v>
      </c>
      <c r="BK28" s="1" t="s">
        <v>288</v>
      </c>
      <c r="BL28" s="1" t="s">
        <v>288</v>
      </c>
      <c r="BM28" s="1">
        <v>12</v>
      </c>
      <c r="BN28" s="1">
        <v>0</v>
      </c>
      <c r="BO28" s="1">
        <v>0</v>
      </c>
      <c r="BP28" s="1">
        <v>24</v>
      </c>
      <c r="BQ28" s="1" t="s">
        <v>496</v>
      </c>
      <c r="BR28" s="1">
        <v>45</v>
      </c>
      <c r="BS28" s="1">
        <v>1</v>
      </c>
      <c r="BT28" s="1">
        <v>38000</v>
      </c>
      <c r="BU28" s="1">
        <v>9.6999999999999993</v>
      </c>
      <c r="BV28" s="1">
        <v>36</v>
      </c>
      <c r="BW28" s="1">
        <v>14</v>
      </c>
      <c r="BX28" s="1">
        <v>14</v>
      </c>
      <c r="BY28" s="1">
        <v>1</v>
      </c>
      <c r="BZ28" s="1">
        <v>1</v>
      </c>
      <c r="CA28" s="1">
        <v>0</v>
      </c>
      <c r="CB28" s="1">
        <v>0</v>
      </c>
      <c r="CC28" s="1">
        <v>0</v>
      </c>
      <c r="CD28" s="1">
        <v>0</v>
      </c>
      <c r="CE28" s="1">
        <v>8</v>
      </c>
      <c r="CF28" s="1">
        <v>6</v>
      </c>
      <c r="CG28" s="1" t="s">
        <v>300</v>
      </c>
      <c r="CH28" s="1">
        <v>3</v>
      </c>
      <c r="CI28" s="1">
        <v>64</v>
      </c>
      <c r="CJ28" s="1">
        <v>1</v>
      </c>
      <c r="CK28" s="1">
        <v>1</v>
      </c>
      <c r="CL28" s="1">
        <v>14</v>
      </c>
      <c r="CM28" s="1">
        <v>14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1</v>
      </c>
      <c r="CU28" s="1">
        <v>1</v>
      </c>
      <c r="CV28" s="1" t="s">
        <v>300</v>
      </c>
      <c r="CW28" s="1">
        <v>1</v>
      </c>
      <c r="CX28" s="1">
        <v>17</v>
      </c>
      <c r="CY28" s="1">
        <v>1</v>
      </c>
      <c r="CZ28" s="1">
        <v>1</v>
      </c>
      <c r="DA28" s="1">
        <v>12500</v>
      </c>
      <c r="DB28" s="1">
        <v>12500</v>
      </c>
      <c r="DC28" s="1">
        <v>0</v>
      </c>
      <c r="DD28" s="1">
        <v>3</v>
      </c>
      <c r="DE28" s="1">
        <v>3</v>
      </c>
      <c r="DF28" s="1">
        <v>3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26.304256500000001</v>
      </c>
      <c r="DP28" s="1">
        <v>80.152814300000003</v>
      </c>
      <c r="DQ28" s="2">
        <v>43132</v>
      </c>
      <c r="DR28" s="228">
        <v>0.48394675925925923</v>
      </c>
      <c r="DS28" s="1">
        <v>1</v>
      </c>
      <c r="DT28" s="1" t="s">
        <v>290</v>
      </c>
      <c r="DU28" s="17">
        <f t="shared" si="1"/>
        <v>1</v>
      </c>
      <c r="DX28" s="18"/>
      <c r="DZ28" s="59">
        <v>1</v>
      </c>
      <c r="EA28" s="60" t="s">
        <v>311</v>
      </c>
      <c r="EB28" s="61">
        <f t="shared" si="7"/>
        <v>0</v>
      </c>
      <c r="EC28" s="62">
        <f t="shared" si="7"/>
        <v>1</v>
      </c>
      <c r="ED28" s="61">
        <f t="shared" si="7"/>
        <v>0</v>
      </c>
      <c r="EE28" s="61">
        <f t="shared" si="7"/>
        <v>0</v>
      </c>
      <c r="EF28" s="61">
        <f t="shared" si="7"/>
        <v>0</v>
      </c>
      <c r="EG28" s="61">
        <f t="shared" si="7"/>
        <v>0</v>
      </c>
      <c r="EH28" s="61">
        <f t="shared" si="7"/>
        <v>0</v>
      </c>
      <c r="EI28" s="61">
        <f t="shared" si="7"/>
        <v>0</v>
      </c>
      <c r="EJ28" s="61">
        <f t="shared" si="7"/>
        <v>0</v>
      </c>
      <c r="EK28" s="61">
        <f t="shared" si="7"/>
        <v>0</v>
      </c>
      <c r="EL28" s="63">
        <f t="shared" ref="EL28:EL35" si="13">SUM(EB28:EK28)</f>
        <v>1</v>
      </c>
      <c r="EM28" s="63">
        <f t="shared" si="8"/>
        <v>0</v>
      </c>
      <c r="EN28" s="61">
        <f t="shared" si="8"/>
        <v>2</v>
      </c>
      <c r="EO28" s="64">
        <f t="shared" si="8"/>
        <v>0</v>
      </c>
      <c r="EP28" s="61">
        <f t="shared" si="8"/>
        <v>0</v>
      </c>
      <c r="EQ28" s="61">
        <f t="shared" si="8"/>
        <v>0</v>
      </c>
      <c r="ER28" s="64">
        <f t="shared" si="8"/>
        <v>0</v>
      </c>
      <c r="ES28" s="61">
        <f t="shared" si="8"/>
        <v>0</v>
      </c>
      <c r="ET28" s="64">
        <f t="shared" si="8"/>
        <v>0</v>
      </c>
      <c r="EU28" s="61">
        <f t="shared" si="8"/>
        <v>0</v>
      </c>
      <c r="EV28" s="64">
        <f t="shared" si="9"/>
        <v>0</v>
      </c>
      <c r="EW28" s="61">
        <f t="shared" ref="EW28:EW35" si="14">SUM(EM28:EV28)</f>
        <v>2</v>
      </c>
      <c r="EX28" s="58">
        <f t="shared" si="10"/>
        <v>7.1428571428571425E-2</v>
      </c>
      <c r="EY28" s="58">
        <f t="shared" si="11"/>
        <v>8.6956521739130432E-2</v>
      </c>
      <c r="EZ28" s="58">
        <f t="shared" si="12"/>
        <v>8.1081081081081086E-2</v>
      </c>
      <c r="FX28" s="20"/>
      <c r="FY28" s="20"/>
      <c r="FZ28" s="20"/>
    </row>
    <row r="29" spans="1:182" x14ac:dyDescent="0.3">
      <c r="A29" s="13">
        <v>21.841000000000001</v>
      </c>
      <c r="B29" s="1">
        <v>847523010</v>
      </c>
      <c r="C29" s="1">
        <v>2015</v>
      </c>
      <c r="D29" s="2">
        <v>42122</v>
      </c>
      <c r="E29" s="1">
        <v>717</v>
      </c>
      <c r="F29" s="1">
        <v>2</v>
      </c>
      <c r="G29" s="1">
        <v>4</v>
      </c>
      <c r="H29" s="1">
        <v>86</v>
      </c>
      <c r="I29" s="1">
        <v>86012000</v>
      </c>
      <c r="J29" s="1">
        <v>6.0000000000000001E-3</v>
      </c>
      <c r="K29" s="1">
        <v>2675</v>
      </c>
      <c r="L29" s="1">
        <v>6.0000000000000001E-3</v>
      </c>
      <c r="M29" s="1" t="s">
        <v>280</v>
      </c>
      <c r="N29" s="1" t="s">
        <v>300</v>
      </c>
      <c r="O29" s="1" t="s">
        <v>515</v>
      </c>
      <c r="P29" s="1" t="s">
        <v>529</v>
      </c>
      <c r="Q29" s="1">
        <v>30</v>
      </c>
      <c r="R29" s="1" t="s">
        <v>281</v>
      </c>
      <c r="S29" s="1" t="s">
        <v>300</v>
      </c>
      <c r="T29" s="1" t="s">
        <v>282</v>
      </c>
      <c r="U29" s="1" t="s">
        <v>283</v>
      </c>
      <c r="V29" s="1">
        <v>10</v>
      </c>
      <c r="W29" s="1">
        <v>36</v>
      </c>
      <c r="X29" s="1" t="s">
        <v>517</v>
      </c>
      <c r="Y29" s="1">
        <v>2</v>
      </c>
      <c r="Z29" s="1">
        <v>2</v>
      </c>
      <c r="AA29" s="1">
        <v>1</v>
      </c>
      <c r="AB29" s="1">
        <v>14</v>
      </c>
      <c r="AC29" s="1">
        <v>1</v>
      </c>
      <c r="AD29" s="1">
        <v>1</v>
      </c>
      <c r="AE29" s="1">
        <v>1</v>
      </c>
      <c r="AF29" s="1">
        <v>1</v>
      </c>
      <c r="AG29" s="1" t="s">
        <v>292</v>
      </c>
      <c r="AH29" s="1">
        <v>2</v>
      </c>
      <c r="AI29" s="1">
        <v>3</v>
      </c>
      <c r="AJ29" s="1">
        <v>1</v>
      </c>
      <c r="AK29" s="1">
        <v>1</v>
      </c>
      <c r="AL29" s="1">
        <v>1</v>
      </c>
      <c r="AM29" s="1">
        <v>1</v>
      </c>
      <c r="AN29" s="1">
        <v>1</v>
      </c>
      <c r="AO29" s="1">
        <v>1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1</v>
      </c>
      <c r="AV29" s="1">
        <v>0</v>
      </c>
      <c r="AW29" s="1">
        <v>0</v>
      </c>
      <c r="AX29" s="1">
        <v>1</v>
      </c>
      <c r="AY29" s="1">
        <v>0</v>
      </c>
      <c r="AZ29" s="1">
        <v>0</v>
      </c>
      <c r="BA29" s="1">
        <v>1</v>
      </c>
      <c r="BB29" s="1">
        <v>1</v>
      </c>
      <c r="BC29" s="1">
        <v>0</v>
      </c>
      <c r="BD29" s="1">
        <v>5</v>
      </c>
      <c r="BE29" s="1">
        <v>14</v>
      </c>
      <c r="BF29" s="1">
        <v>33</v>
      </c>
      <c r="BG29" s="1">
        <v>3</v>
      </c>
      <c r="BH29" s="1">
        <v>495</v>
      </c>
      <c r="BI29" s="1">
        <v>36</v>
      </c>
      <c r="BJ29" s="1">
        <v>1</v>
      </c>
      <c r="BK29" s="1">
        <v>3</v>
      </c>
      <c r="BL29" s="1" t="s">
        <v>288</v>
      </c>
      <c r="BM29" s="1">
        <v>5</v>
      </c>
      <c r="BN29" s="1">
        <v>12</v>
      </c>
      <c r="BO29" s="1">
        <v>0</v>
      </c>
      <c r="BP29" s="1">
        <v>28</v>
      </c>
      <c r="BQ29" s="1" t="s">
        <v>496</v>
      </c>
      <c r="BR29" s="1">
        <v>45</v>
      </c>
      <c r="BS29" s="1">
        <v>0</v>
      </c>
      <c r="BT29" s="1">
        <v>46500</v>
      </c>
      <c r="BU29" s="1">
        <v>6.1</v>
      </c>
      <c r="BV29" s="1">
        <v>41</v>
      </c>
      <c r="BW29" s="1">
        <v>14</v>
      </c>
      <c r="BX29" s="1">
        <v>14</v>
      </c>
      <c r="BY29" s="1">
        <v>1</v>
      </c>
      <c r="BZ29" s="1">
        <v>1</v>
      </c>
      <c r="CA29" s="1">
        <v>0</v>
      </c>
      <c r="CB29" s="1">
        <v>0</v>
      </c>
      <c r="CC29" s="1">
        <v>0</v>
      </c>
      <c r="CD29" s="1">
        <v>0</v>
      </c>
      <c r="CE29" s="1">
        <v>2</v>
      </c>
      <c r="CF29" s="1">
        <v>1</v>
      </c>
      <c r="CG29" s="1" t="s">
        <v>300</v>
      </c>
      <c r="CH29" s="1">
        <v>10</v>
      </c>
      <c r="CI29" s="1">
        <v>51</v>
      </c>
      <c r="CJ29" s="1">
        <v>1</v>
      </c>
      <c r="CK29" s="1">
        <v>1</v>
      </c>
      <c r="CL29" s="1">
        <v>14</v>
      </c>
      <c r="CM29" s="1">
        <v>14</v>
      </c>
      <c r="CN29" s="1">
        <v>1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9</v>
      </c>
      <c r="CU29" s="1">
        <v>1</v>
      </c>
      <c r="CV29" s="1" t="s">
        <v>300</v>
      </c>
      <c r="CW29" s="1">
        <v>1</v>
      </c>
      <c r="CX29" s="1">
        <v>31</v>
      </c>
      <c r="CY29" s="1">
        <v>1</v>
      </c>
      <c r="CZ29" s="1">
        <v>1</v>
      </c>
      <c r="DA29" s="1">
        <v>13000</v>
      </c>
      <c r="DB29" s="1">
        <v>13000</v>
      </c>
      <c r="DC29" s="1">
        <v>0</v>
      </c>
      <c r="DD29" s="1">
        <v>2</v>
      </c>
      <c r="DE29" s="1">
        <v>2</v>
      </c>
      <c r="DF29" s="1">
        <v>2</v>
      </c>
      <c r="DG29" s="1">
        <v>0</v>
      </c>
      <c r="DH29" s="1">
        <v>1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26.304262699999999</v>
      </c>
      <c r="DP29" s="1">
        <v>80.152410599999996</v>
      </c>
      <c r="DQ29" s="2">
        <v>43132</v>
      </c>
      <c r="DR29" s="228">
        <v>0.48394675925925923</v>
      </c>
      <c r="DS29" s="1">
        <v>1</v>
      </c>
      <c r="DT29" s="1" t="s">
        <v>290</v>
      </c>
      <c r="DU29" s="17">
        <f t="shared" si="1"/>
        <v>0</v>
      </c>
      <c r="DX29" s="18"/>
      <c r="DZ29" s="59">
        <v>2</v>
      </c>
      <c r="EA29" s="60" t="s">
        <v>312</v>
      </c>
      <c r="EB29" s="61">
        <f t="shared" si="7"/>
        <v>0</v>
      </c>
      <c r="EC29" s="62">
        <f t="shared" si="7"/>
        <v>1</v>
      </c>
      <c r="ED29" s="61">
        <f t="shared" si="7"/>
        <v>0</v>
      </c>
      <c r="EE29" s="61">
        <f t="shared" si="7"/>
        <v>0</v>
      </c>
      <c r="EF29" s="61">
        <f t="shared" si="7"/>
        <v>0</v>
      </c>
      <c r="EG29" s="61">
        <f t="shared" si="7"/>
        <v>0</v>
      </c>
      <c r="EH29" s="61">
        <f t="shared" si="7"/>
        <v>0</v>
      </c>
      <c r="EI29" s="61">
        <f t="shared" si="7"/>
        <v>0</v>
      </c>
      <c r="EJ29" s="61">
        <f t="shared" si="7"/>
        <v>0</v>
      </c>
      <c r="EK29" s="61">
        <f t="shared" si="7"/>
        <v>0</v>
      </c>
      <c r="EL29" s="63">
        <f t="shared" si="13"/>
        <v>1</v>
      </c>
      <c r="EM29" s="63">
        <f t="shared" si="8"/>
        <v>0</v>
      </c>
      <c r="EN29" s="61">
        <f t="shared" si="8"/>
        <v>3</v>
      </c>
      <c r="EO29" s="64">
        <f t="shared" si="8"/>
        <v>0</v>
      </c>
      <c r="EP29" s="61">
        <f t="shared" si="8"/>
        <v>0</v>
      </c>
      <c r="EQ29" s="61">
        <f t="shared" si="8"/>
        <v>0</v>
      </c>
      <c r="ER29" s="64">
        <f t="shared" si="8"/>
        <v>0</v>
      </c>
      <c r="ES29" s="61">
        <f t="shared" si="8"/>
        <v>0</v>
      </c>
      <c r="ET29" s="64">
        <f t="shared" si="8"/>
        <v>0</v>
      </c>
      <c r="EU29" s="61">
        <f t="shared" si="8"/>
        <v>0</v>
      </c>
      <c r="EV29" s="64">
        <f t="shared" si="9"/>
        <v>0</v>
      </c>
      <c r="EW29" s="61">
        <f t="shared" si="14"/>
        <v>3</v>
      </c>
      <c r="EX29" s="58">
        <f t="shared" si="10"/>
        <v>7.1428571428571425E-2</v>
      </c>
      <c r="EY29" s="58">
        <f t="shared" si="11"/>
        <v>0.13043478260869565</v>
      </c>
      <c r="EZ29" s="58">
        <f t="shared" si="12"/>
        <v>0.10810810810810811</v>
      </c>
      <c r="FX29" s="20"/>
      <c r="FY29" s="20"/>
      <c r="FZ29" s="20"/>
    </row>
    <row r="30" spans="1:182" x14ac:dyDescent="0.3">
      <c r="A30" s="13">
        <v>21.841916666666702</v>
      </c>
      <c r="B30" s="1">
        <v>847538640</v>
      </c>
      <c r="C30" s="1">
        <v>2015</v>
      </c>
      <c r="D30" s="2">
        <v>42150</v>
      </c>
      <c r="E30" s="1">
        <v>1724</v>
      </c>
      <c r="F30" s="1">
        <v>2</v>
      </c>
      <c r="G30" s="1">
        <v>4</v>
      </c>
      <c r="H30" s="1">
        <v>86</v>
      </c>
      <c r="I30" s="1">
        <v>86065000</v>
      </c>
      <c r="J30" s="1">
        <v>11.676</v>
      </c>
      <c r="K30" s="1">
        <v>2675</v>
      </c>
      <c r="L30" s="1">
        <v>4.0000000000000001E-3</v>
      </c>
      <c r="M30" s="1" t="s">
        <v>280</v>
      </c>
      <c r="N30" s="1" t="s">
        <v>5</v>
      </c>
      <c r="O30" s="1" t="s">
        <v>516</v>
      </c>
      <c r="P30" s="1" t="s">
        <v>515</v>
      </c>
      <c r="Q30" s="1">
        <v>20</v>
      </c>
      <c r="R30" s="1" t="s">
        <v>281</v>
      </c>
      <c r="S30" s="1" t="s">
        <v>5</v>
      </c>
      <c r="T30" s="1" t="s">
        <v>530</v>
      </c>
      <c r="U30" s="1" t="s">
        <v>283</v>
      </c>
      <c r="V30" s="1">
        <v>10</v>
      </c>
      <c r="W30" s="1">
        <v>36</v>
      </c>
      <c r="X30" s="1" t="s">
        <v>517</v>
      </c>
      <c r="Y30" s="1">
        <v>2</v>
      </c>
      <c r="Z30" s="1">
        <v>3</v>
      </c>
      <c r="AA30" s="1">
        <v>1</v>
      </c>
      <c r="AB30" s="1">
        <v>14</v>
      </c>
      <c r="AC30" s="1">
        <v>1</v>
      </c>
      <c r="AD30" s="1">
        <v>1</v>
      </c>
      <c r="AE30" s="1">
        <v>1</v>
      </c>
      <c r="AF30" s="1">
        <v>1</v>
      </c>
      <c r="AG30" s="1" t="s">
        <v>301</v>
      </c>
      <c r="AH30" s="1">
        <v>2</v>
      </c>
      <c r="AI30" s="1">
        <v>3</v>
      </c>
      <c r="AJ30" s="1">
        <v>3</v>
      </c>
      <c r="AK30" s="1">
        <v>1</v>
      </c>
      <c r="AL30" s="1">
        <v>1</v>
      </c>
      <c r="AM30" s="1">
        <v>1</v>
      </c>
      <c r="AN30" s="1">
        <v>1</v>
      </c>
      <c r="AO30" s="1">
        <v>1</v>
      </c>
      <c r="AP30" s="1">
        <v>1</v>
      </c>
      <c r="AQ30" s="1">
        <v>0</v>
      </c>
      <c r="AR30" s="1">
        <v>0</v>
      </c>
      <c r="AS30" s="1">
        <v>0</v>
      </c>
      <c r="AT30" s="1">
        <v>0</v>
      </c>
      <c r="AU30" s="1">
        <v>1</v>
      </c>
      <c r="AV30" s="1">
        <v>0</v>
      </c>
      <c r="AW30" s="1">
        <v>0</v>
      </c>
      <c r="AX30" s="1">
        <v>1</v>
      </c>
      <c r="AY30" s="1">
        <v>0</v>
      </c>
      <c r="AZ30" s="1">
        <v>0</v>
      </c>
      <c r="BA30" s="1">
        <v>5</v>
      </c>
      <c r="BB30" s="1">
        <v>5</v>
      </c>
      <c r="BC30" s="1">
        <v>0</v>
      </c>
      <c r="BD30" s="1">
        <v>5</v>
      </c>
      <c r="BE30" s="1">
        <v>14</v>
      </c>
      <c r="BF30" s="1">
        <v>30</v>
      </c>
      <c r="BG30" s="1">
        <v>3</v>
      </c>
      <c r="BH30" s="1">
        <v>495</v>
      </c>
      <c r="BI30" s="1">
        <v>35</v>
      </c>
      <c r="BJ30" s="1">
        <v>1</v>
      </c>
      <c r="BK30" s="1">
        <v>6</v>
      </c>
      <c r="BL30" s="1" t="s">
        <v>288</v>
      </c>
      <c r="BM30" s="1">
        <v>4</v>
      </c>
      <c r="BN30" s="1">
        <v>2</v>
      </c>
      <c r="BO30" s="1">
        <v>0</v>
      </c>
      <c r="BP30" s="1">
        <v>28</v>
      </c>
      <c r="BQ30" s="1" t="s">
        <v>496</v>
      </c>
      <c r="BR30" s="1">
        <v>45</v>
      </c>
      <c r="BS30" s="1" t="s">
        <v>288</v>
      </c>
      <c r="BT30" s="1">
        <v>34500</v>
      </c>
      <c r="BU30" s="1">
        <v>6.3</v>
      </c>
      <c r="BV30" s="1">
        <v>33</v>
      </c>
      <c r="BW30" s="1">
        <v>14</v>
      </c>
      <c r="BX30" s="1">
        <v>14</v>
      </c>
      <c r="BY30" s="1">
        <v>3</v>
      </c>
      <c r="BZ30" s="1">
        <v>1</v>
      </c>
      <c r="CA30" s="1">
        <v>0</v>
      </c>
      <c r="CB30" s="1">
        <v>0</v>
      </c>
      <c r="CC30" s="1">
        <v>0</v>
      </c>
      <c r="CD30" s="1">
        <v>0</v>
      </c>
      <c r="CE30" s="1">
        <v>1</v>
      </c>
      <c r="CF30" s="1">
        <v>1</v>
      </c>
      <c r="CG30" s="1" t="s">
        <v>135</v>
      </c>
      <c r="CH30" s="1">
        <v>10</v>
      </c>
      <c r="CI30" s="1">
        <v>49</v>
      </c>
      <c r="CJ30" s="1">
        <v>1</v>
      </c>
      <c r="CK30" s="1">
        <v>1</v>
      </c>
      <c r="CL30" s="1">
        <v>14</v>
      </c>
      <c r="CM30" s="1">
        <v>14</v>
      </c>
      <c r="CN30" s="1">
        <v>1</v>
      </c>
      <c r="CO30" s="1">
        <v>1</v>
      </c>
      <c r="CP30" s="1">
        <v>0</v>
      </c>
      <c r="CQ30" s="1">
        <v>0</v>
      </c>
      <c r="CR30" s="1">
        <v>0</v>
      </c>
      <c r="CS30" s="1">
        <v>0</v>
      </c>
      <c r="CT30" s="1">
        <v>8</v>
      </c>
      <c r="CU30" s="1">
        <v>13</v>
      </c>
      <c r="CV30" s="1" t="s">
        <v>135</v>
      </c>
      <c r="CW30" s="1">
        <v>1</v>
      </c>
      <c r="CX30" s="1">
        <v>52</v>
      </c>
      <c r="CY30" s="1">
        <v>1</v>
      </c>
      <c r="CZ30" s="1">
        <v>1</v>
      </c>
      <c r="DA30" s="1">
        <v>1000</v>
      </c>
      <c r="DB30" s="1">
        <v>1000</v>
      </c>
      <c r="DC30" s="1">
        <v>0</v>
      </c>
      <c r="DD30" s="1">
        <v>5</v>
      </c>
      <c r="DE30" s="1">
        <v>2</v>
      </c>
      <c r="DF30" s="1">
        <v>2</v>
      </c>
      <c r="DG30" s="1">
        <v>0</v>
      </c>
      <c r="DH30" s="1">
        <v>1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26.304313199999999</v>
      </c>
      <c r="DP30" s="1">
        <v>80.152431800000002</v>
      </c>
      <c r="DQ30" s="2">
        <v>43132</v>
      </c>
      <c r="DR30" s="228">
        <v>0.48394675925925923</v>
      </c>
      <c r="DS30" s="1">
        <v>1</v>
      </c>
      <c r="DT30" s="1" t="s">
        <v>290</v>
      </c>
      <c r="DU30" s="17">
        <f t="shared" si="1"/>
        <v>0</v>
      </c>
      <c r="DX30" s="18"/>
      <c r="DZ30" s="59">
        <v>3</v>
      </c>
      <c r="EA30" s="60" t="s">
        <v>313</v>
      </c>
      <c r="EB30" s="61">
        <f t="shared" si="7"/>
        <v>0</v>
      </c>
      <c r="EC30" s="62">
        <f t="shared" si="7"/>
        <v>0</v>
      </c>
      <c r="ED30" s="61">
        <f t="shared" si="7"/>
        <v>0</v>
      </c>
      <c r="EE30" s="61">
        <f t="shared" si="7"/>
        <v>0</v>
      </c>
      <c r="EF30" s="61">
        <f t="shared" si="7"/>
        <v>0</v>
      </c>
      <c r="EG30" s="61">
        <f t="shared" si="7"/>
        <v>0</v>
      </c>
      <c r="EH30" s="61">
        <f t="shared" si="7"/>
        <v>0</v>
      </c>
      <c r="EI30" s="61">
        <f t="shared" si="7"/>
        <v>0</v>
      </c>
      <c r="EJ30" s="61">
        <f t="shared" si="7"/>
        <v>0</v>
      </c>
      <c r="EK30" s="61">
        <f t="shared" si="7"/>
        <v>0</v>
      </c>
      <c r="EL30" s="63">
        <f t="shared" si="13"/>
        <v>0</v>
      </c>
      <c r="EM30" s="63">
        <f t="shared" si="8"/>
        <v>0</v>
      </c>
      <c r="EN30" s="61">
        <f t="shared" si="8"/>
        <v>2</v>
      </c>
      <c r="EO30" s="64">
        <f t="shared" si="8"/>
        <v>0</v>
      </c>
      <c r="EP30" s="61">
        <f t="shared" si="8"/>
        <v>0</v>
      </c>
      <c r="EQ30" s="61">
        <f t="shared" si="8"/>
        <v>0</v>
      </c>
      <c r="ER30" s="64">
        <f t="shared" si="8"/>
        <v>0</v>
      </c>
      <c r="ES30" s="61">
        <f t="shared" si="8"/>
        <v>0</v>
      </c>
      <c r="ET30" s="64">
        <f t="shared" si="8"/>
        <v>0</v>
      </c>
      <c r="EU30" s="61">
        <f t="shared" si="8"/>
        <v>0</v>
      </c>
      <c r="EV30" s="64">
        <f t="shared" si="9"/>
        <v>0</v>
      </c>
      <c r="EW30" s="61">
        <f t="shared" si="14"/>
        <v>2</v>
      </c>
      <c r="EX30" s="58">
        <f t="shared" si="10"/>
        <v>0</v>
      </c>
      <c r="EY30" s="58">
        <f t="shared" si="11"/>
        <v>8.6956521739130432E-2</v>
      </c>
      <c r="EZ30" s="58">
        <f t="shared" si="12"/>
        <v>5.4054054054054057E-2</v>
      </c>
      <c r="FX30" s="20"/>
      <c r="FY30" s="20"/>
      <c r="FZ30" s="20"/>
    </row>
    <row r="31" spans="1:182" x14ac:dyDescent="0.3">
      <c r="A31" s="13">
        <f>IF(I31=87470000,J31,IF(I31=86470000,J31+47.24,IF(I31=93470000,J31+73.15,IF(I31=89470000,J31+117.81,IF(I31=94470000,J31+138.13,IF(I31=88470000,J31+IF(J31&lt;=7.992,173.08,188.54),IF(I31=91470000,J31+181.08,IF(I31=92470000,J31+190.51,IF(I31=92471000,J31+208.45,IF(I31=75470000,J31+249.31,IF(I31=11470000,J31+274.18,IF(I31=18470000,J31+297.87,IF(I31=75474000,J31,IF(I31=92472000,J31+1.08,IF(I31=75474000,J31+4,IF(I31=77470000,J31+37.71,IF(I31=75471000,J31,IF(I31=10471000,J31,IF(I31=16470000,J31,IF(I31=10470000,J31+IF(J31&lt;=12.206,2.32,13.58),IF(I31=14470000,J31+17.26,IF(I31=8470000,J31+36.66,IF(I31=87471000,J31+0.25,IF(I31=86471000,J31+40.01,IF(I31=86472000,J31,IF(I31=92473000,J31+0.89,IF(I31=75473000,J31+5.56,"RAMP")))))))))))))))))))))))))))</f>
        <v>21.829000000000001</v>
      </c>
      <c r="B31" s="1">
        <v>847560000</v>
      </c>
      <c r="C31" s="1">
        <v>2015</v>
      </c>
      <c r="D31" s="2">
        <v>42188</v>
      </c>
      <c r="E31" s="1">
        <v>1500</v>
      </c>
      <c r="F31" s="1">
        <v>5</v>
      </c>
      <c r="G31" s="1">
        <v>8</v>
      </c>
      <c r="H31" s="1">
        <v>86</v>
      </c>
      <c r="I31" s="1">
        <v>86472000</v>
      </c>
      <c r="J31" s="1">
        <v>21.829000000000001</v>
      </c>
      <c r="K31" s="1">
        <v>2675</v>
      </c>
      <c r="L31" s="1">
        <v>6.0000000000000001E-3</v>
      </c>
      <c r="M31" s="1" t="s">
        <v>280</v>
      </c>
      <c r="N31" s="1" t="s">
        <v>155</v>
      </c>
      <c r="O31" s="1" t="s">
        <v>515</v>
      </c>
      <c r="P31" s="1" t="s">
        <v>516</v>
      </c>
      <c r="Q31" s="1">
        <v>30</v>
      </c>
      <c r="R31" s="1" t="s">
        <v>281</v>
      </c>
      <c r="S31" s="1" t="s">
        <v>155</v>
      </c>
      <c r="T31" s="1" t="s">
        <v>282</v>
      </c>
      <c r="U31" s="1" t="s">
        <v>283</v>
      </c>
      <c r="V31" s="1">
        <v>10</v>
      </c>
      <c r="W31" s="1">
        <v>36</v>
      </c>
      <c r="X31" s="1" t="s">
        <v>517</v>
      </c>
      <c r="Y31" s="1">
        <v>2</v>
      </c>
      <c r="Z31" s="1">
        <v>3</v>
      </c>
      <c r="AA31" s="1">
        <v>1</v>
      </c>
      <c r="AB31" s="1">
        <v>14</v>
      </c>
      <c r="AC31" s="1">
        <v>1</v>
      </c>
      <c r="AD31" s="1">
        <v>1</v>
      </c>
      <c r="AE31" s="1">
        <v>1</v>
      </c>
      <c r="AF31" s="1">
        <v>1</v>
      </c>
      <c r="AG31" s="1" t="s">
        <v>292</v>
      </c>
      <c r="AH31" s="1" t="s">
        <v>301</v>
      </c>
      <c r="AI31" s="1">
        <v>3</v>
      </c>
      <c r="AJ31" s="1">
        <v>2</v>
      </c>
      <c r="AK31" s="1">
        <v>1</v>
      </c>
      <c r="AL31" s="1">
        <v>1</v>
      </c>
      <c r="AM31" s="1">
        <v>1</v>
      </c>
      <c r="AN31" s="1">
        <v>1</v>
      </c>
      <c r="AO31" s="1">
        <v>1</v>
      </c>
      <c r="AP31" s="1">
        <v>1</v>
      </c>
      <c r="AQ31" s="1">
        <v>0</v>
      </c>
      <c r="AR31" s="1">
        <v>0</v>
      </c>
      <c r="AS31" s="1">
        <v>0</v>
      </c>
      <c r="AT31" s="1">
        <v>0</v>
      </c>
      <c r="AU31" s="1">
        <v>1</v>
      </c>
      <c r="AV31" s="1">
        <v>0</v>
      </c>
      <c r="AW31" s="1">
        <v>0</v>
      </c>
      <c r="AX31" s="1">
        <v>1</v>
      </c>
      <c r="AY31" s="1">
        <v>0</v>
      </c>
      <c r="AZ31" s="1">
        <v>0</v>
      </c>
      <c r="BA31" s="1">
        <v>1</v>
      </c>
      <c r="BB31" s="1">
        <v>1</v>
      </c>
      <c r="BC31" s="1">
        <v>0</v>
      </c>
      <c r="BD31" s="1">
        <v>5</v>
      </c>
      <c r="BE31" s="1">
        <v>14</v>
      </c>
      <c r="BF31" s="1">
        <v>33</v>
      </c>
      <c r="BG31" s="1">
        <v>3</v>
      </c>
      <c r="BH31" s="1" t="s">
        <v>287</v>
      </c>
      <c r="BI31" s="1">
        <v>36</v>
      </c>
      <c r="BJ31" s="1">
        <v>3</v>
      </c>
      <c r="BK31" s="1" t="s">
        <v>288</v>
      </c>
      <c r="BL31" s="1" t="s">
        <v>288</v>
      </c>
      <c r="BM31" s="1">
        <v>12</v>
      </c>
      <c r="BN31" s="1">
        <v>0</v>
      </c>
      <c r="BO31" s="1">
        <v>0</v>
      </c>
      <c r="BP31" s="1">
        <v>24</v>
      </c>
      <c r="BQ31" s="1" t="s">
        <v>496</v>
      </c>
      <c r="BR31" s="1">
        <v>45</v>
      </c>
      <c r="BS31" s="1">
        <v>1</v>
      </c>
      <c r="BT31" s="1">
        <v>38000</v>
      </c>
      <c r="BU31" s="1">
        <v>9.6999999999999993</v>
      </c>
      <c r="BV31" s="1">
        <v>36</v>
      </c>
      <c r="BW31" s="1">
        <v>14</v>
      </c>
      <c r="BX31" s="1">
        <v>14</v>
      </c>
      <c r="BY31" s="1">
        <v>16</v>
      </c>
      <c r="BZ31" s="1">
        <v>1</v>
      </c>
      <c r="CA31" s="1">
        <v>0</v>
      </c>
      <c r="CB31" s="1">
        <v>0</v>
      </c>
      <c r="CC31" s="1">
        <v>0</v>
      </c>
      <c r="CD31" s="1">
        <v>0</v>
      </c>
      <c r="CE31" s="1">
        <v>1</v>
      </c>
      <c r="CF31" s="1">
        <v>1</v>
      </c>
      <c r="CG31" s="1" t="s">
        <v>300</v>
      </c>
      <c r="CH31" s="1">
        <v>10</v>
      </c>
      <c r="CI31" s="1">
        <v>46</v>
      </c>
      <c r="CJ31" s="1">
        <v>1</v>
      </c>
      <c r="CK31" s="1">
        <v>1</v>
      </c>
      <c r="CL31" s="1">
        <v>14</v>
      </c>
      <c r="CM31" s="1">
        <v>14</v>
      </c>
      <c r="CN31" s="1">
        <v>1</v>
      </c>
      <c r="CO31" s="1">
        <v>1</v>
      </c>
      <c r="CP31" s="1">
        <v>0</v>
      </c>
      <c r="CQ31" s="1">
        <v>0</v>
      </c>
      <c r="CR31" s="1">
        <v>0</v>
      </c>
      <c r="CS31" s="1">
        <v>0</v>
      </c>
      <c r="CT31" s="1">
        <v>7</v>
      </c>
      <c r="CU31" s="1">
        <v>13</v>
      </c>
      <c r="CV31" s="1" t="s">
        <v>300</v>
      </c>
      <c r="CW31" s="1">
        <v>1</v>
      </c>
      <c r="CX31" s="1">
        <v>50</v>
      </c>
      <c r="CY31" s="1">
        <v>1</v>
      </c>
      <c r="CZ31" s="1">
        <v>1</v>
      </c>
      <c r="DA31" s="1">
        <v>1500</v>
      </c>
      <c r="DB31" s="1">
        <v>1500</v>
      </c>
      <c r="DC31" s="1">
        <v>0</v>
      </c>
      <c r="DD31" s="1">
        <v>2</v>
      </c>
      <c r="DE31" s="1">
        <v>2</v>
      </c>
      <c r="DF31" s="1">
        <v>2</v>
      </c>
      <c r="DG31" s="1">
        <v>0</v>
      </c>
      <c r="DH31" s="1">
        <v>1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26.304259800000001</v>
      </c>
      <c r="DP31" s="1">
        <v>80.152604600000004</v>
      </c>
      <c r="DQ31" s="2">
        <v>43132</v>
      </c>
      <c r="DR31" s="228">
        <v>0.48394675925925923</v>
      </c>
      <c r="DS31" s="1">
        <v>1</v>
      </c>
      <c r="DT31" s="1" t="s">
        <v>290</v>
      </c>
      <c r="DU31" s="17">
        <f t="shared" si="1"/>
        <v>0</v>
      </c>
      <c r="DX31" s="18"/>
      <c r="DZ31" s="59">
        <v>4</v>
      </c>
      <c r="EA31" s="60" t="s">
        <v>314</v>
      </c>
      <c r="EB31" s="61">
        <f t="shared" si="7"/>
        <v>0</v>
      </c>
      <c r="EC31" s="62">
        <f t="shared" si="7"/>
        <v>0</v>
      </c>
      <c r="ED31" s="61">
        <f t="shared" si="7"/>
        <v>0</v>
      </c>
      <c r="EE31" s="61">
        <f t="shared" si="7"/>
        <v>0</v>
      </c>
      <c r="EF31" s="61">
        <f t="shared" si="7"/>
        <v>0</v>
      </c>
      <c r="EG31" s="61">
        <f t="shared" si="7"/>
        <v>0</v>
      </c>
      <c r="EH31" s="61">
        <f t="shared" si="7"/>
        <v>0</v>
      </c>
      <c r="EI31" s="61">
        <f t="shared" si="7"/>
        <v>0</v>
      </c>
      <c r="EJ31" s="61">
        <f t="shared" si="7"/>
        <v>0</v>
      </c>
      <c r="EK31" s="61">
        <f t="shared" si="7"/>
        <v>0</v>
      </c>
      <c r="EL31" s="63">
        <f t="shared" si="13"/>
        <v>0</v>
      </c>
      <c r="EM31" s="63">
        <f t="shared" si="8"/>
        <v>0</v>
      </c>
      <c r="EN31" s="61">
        <f t="shared" si="8"/>
        <v>0</v>
      </c>
      <c r="EO31" s="64">
        <f t="shared" si="8"/>
        <v>0</v>
      </c>
      <c r="EP31" s="61">
        <f t="shared" si="8"/>
        <v>0</v>
      </c>
      <c r="EQ31" s="61">
        <f t="shared" si="8"/>
        <v>0</v>
      </c>
      <c r="ER31" s="64">
        <f t="shared" si="8"/>
        <v>0</v>
      </c>
      <c r="ES31" s="61">
        <f t="shared" si="8"/>
        <v>0</v>
      </c>
      <c r="ET31" s="64">
        <f t="shared" si="8"/>
        <v>0</v>
      </c>
      <c r="EU31" s="61">
        <f t="shared" si="8"/>
        <v>0</v>
      </c>
      <c r="EV31" s="64">
        <f t="shared" si="9"/>
        <v>0</v>
      </c>
      <c r="EW31" s="61">
        <f t="shared" si="14"/>
        <v>0</v>
      </c>
      <c r="EX31" s="58">
        <f t="shared" si="10"/>
        <v>0</v>
      </c>
      <c r="EY31" s="58">
        <f t="shared" si="11"/>
        <v>0</v>
      </c>
      <c r="EZ31" s="58">
        <f t="shared" si="12"/>
        <v>0</v>
      </c>
      <c r="FX31" s="20"/>
      <c r="FY31" s="20"/>
      <c r="FZ31" s="20"/>
    </row>
    <row r="32" spans="1:182" x14ac:dyDescent="0.3">
      <c r="A32" s="13">
        <v>21.833833333333299</v>
      </c>
      <c r="B32" s="1">
        <v>847602360</v>
      </c>
      <c r="C32" s="1">
        <v>2015</v>
      </c>
      <c r="D32" s="2">
        <v>42259</v>
      </c>
      <c r="E32" s="1">
        <v>1615</v>
      </c>
      <c r="F32" s="1">
        <v>6</v>
      </c>
      <c r="G32" s="1">
        <v>4</v>
      </c>
      <c r="H32" s="1">
        <v>86</v>
      </c>
      <c r="I32" s="1">
        <v>86065000</v>
      </c>
      <c r="J32" s="1">
        <v>11.672000000000001</v>
      </c>
      <c r="K32" s="1">
        <v>2675</v>
      </c>
      <c r="L32" s="1">
        <v>0</v>
      </c>
      <c r="M32" s="1" t="s">
        <v>286</v>
      </c>
      <c r="N32" s="1" t="s">
        <v>288</v>
      </c>
      <c r="O32" s="1" t="s">
        <v>516</v>
      </c>
      <c r="P32" s="1" t="s">
        <v>515</v>
      </c>
      <c r="Q32" s="1">
        <v>0</v>
      </c>
      <c r="R32" s="1" t="s">
        <v>281</v>
      </c>
      <c r="S32" s="1" t="s">
        <v>288</v>
      </c>
      <c r="T32" s="1" t="s">
        <v>530</v>
      </c>
      <c r="U32" s="1" t="s">
        <v>283</v>
      </c>
      <c r="V32" s="1">
        <v>10</v>
      </c>
      <c r="W32" s="1">
        <v>36</v>
      </c>
      <c r="X32" s="1" t="s">
        <v>517</v>
      </c>
      <c r="Y32" s="1">
        <v>2</v>
      </c>
      <c r="Z32" s="1">
        <v>2</v>
      </c>
      <c r="AA32" s="1">
        <v>1</v>
      </c>
      <c r="AB32" s="1">
        <v>14</v>
      </c>
      <c r="AC32" s="1">
        <v>1</v>
      </c>
      <c r="AD32" s="1">
        <v>1</v>
      </c>
      <c r="AE32" s="1">
        <v>1</v>
      </c>
      <c r="AF32" s="1">
        <v>1</v>
      </c>
      <c r="AG32" s="1" t="s">
        <v>301</v>
      </c>
      <c r="AH32" s="1" t="s">
        <v>292</v>
      </c>
      <c r="AI32" s="1">
        <v>3</v>
      </c>
      <c r="AJ32" s="1">
        <v>3</v>
      </c>
      <c r="AK32" s="1">
        <v>2</v>
      </c>
      <c r="AL32" s="1">
        <v>2</v>
      </c>
      <c r="AM32" s="1">
        <v>2</v>
      </c>
      <c r="AN32" s="1">
        <v>3</v>
      </c>
      <c r="AO32" s="1">
        <v>1</v>
      </c>
      <c r="AP32" s="1">
        <v>1</v>
      </c>
      <c r="AQ32" s="1">
        <v>0</v>
      </c>
      <c r="AR32" s="1">
        <v>0</v>
      </c>
      <c r="AS32" s="1">
        <v>0</v>
      </c>
      <c r="AT32" s="1">
        <v>0</v>
      </c>
      <c r="AU32" s="1">
        <v>1</v>
      </c>
      <c r="AV32" s="1">
        <v>0</v>
      </c>
      <c r="AW32" s="1">
        <v>0</v>
      </c>
      <c r="AX32" s="1">
        <v>1</v>
      </c>
      <c r="AY32" s="1">
        <v>0</v>
      </c>
      <c r="AZ32" s="1">
        <v>0</v>
      </c>
      <c r="BA32" s="1">
        <v>5</v>
      </c>
      <c r="BB32" s="1">
        <v>5</v>
      </c>
      <c r="BC32" s="1">
        <v>0</v>
      </c>
      <c r="BD32" s="1">
        <v>5</v>
      </c>
      <c r="BE32" s="1">
        <v>14</v>
      </c>
      <c r="BF32" s="1">
        <v>30</v>
      </c>
      <c r="BG32" s="1">
        <v>3</v>
      </c>
      <c r="BH32" s="1">
        <v>495</v>
      </c>
      <c r="BI32" s="1">
        <v>35</v>
      </c>
      <c r="BJ32" s="1">
        <v>1</v>
      </c>
      <c r="BK32" s="1">
        <v>6</v>
      </c>
      <c r="BL32" s="1" t="s">
        <v>288</v>
      </c>
      <c r="BM32" s="1">
        <v>4</v>
      </c>
      <c r="BN32" s="1">
        <v>2</v>
      </c>
      <c r="BO32" s="1">
        <v>0</v>
      </c>
      <c r="BP32" s="1">
        <v>28</v>
      </c>
      <c r="BQ32" s="1" t="s">
        <v>496</v>
      </c>
      <c r="BR32" s="1">
        <v>45</v>
      </c>
      <c r="BS32" s="1" t="s">
        <v>288</v>
      </c>
      <c r="BT32" s="1">
        <v>34500</v>
      </c>
      <c r="BU32" s="1">
        <v>6.3</v>
      </c>
      <c r="BV32" s="1">
        <v>33</v>
      </c>
      <c r="BW32" s="1">
        <v>14</v>
      </c>
      <c r="BX32" s="1">
        <v>14</v>
      </c>
      <c r="BY32" s="1">
        <v>16</v>
      </c>
      <c r="BZ32" s="1">
        <v>1</v>
      </c>
      <c r="CA32" s="1">
        <v>0</v>
      </c>
      <c r="CB32" s="1">
        <v>0</v>
      </c>
      <c r="CC32" s="1">
        <v>0</v>
      </c>
      <c r="CD32" s="1">
        <v>0</v>
      </c>
      <c r="CE32" s="1">
        <v>1</v>
      </c>
      <c r="CF32" s="1">
        <v>5</v>
      </c>
      <c r="CG32" s="1" t="s">
        <v>135</v>
      </c>
      <c r="CH32" s="1">
        <v>10</v>
      </c>
      <c r="CI32" s="1">
        <v>37</v>
      </c>
      <c r="CJ32" s="1">
        <v>1</v>
      </c>
      <c r="CK32" s="1">
        <v>1</v>
      </c>
      <c r="CL32" s="1">
        <v>14</v>
      </c>
      <c r="CM32" s="1">
        <v>14</v>
      </c>
      <c r="CN32" s="1">
        <v>1</v>
      </c>
      <c r="CO32" s="1">
        <v>1</v>
      </c>
      <c r="CP32" s="1">
        <v>0</v>
      </c>
      <c r="CQ32" s="1">
        <v>0</v>
      </c>
      <c r="CR32" s="1">
        <v>0</v>
      </c>
      <c r="CS32" s="1">
        <v>0</v>
      </c>
      <c r="CT32" s="1">
        <v>8</v>
      </c>
      <c r="CU32" s="1">
        <v>5</v>
      </c>
      <c r="CV32" s="1" t="s">
        <v>135</v>
      </c>
      <c r="CW32" s="1">
        <v>1</v>
      </c>
      <c r="CX32" s="1">
        <v>42</v>
      </c>
      <c r="CY32" s="1">
        <v>1</v>
      </c>
      <c r="CZ32" s="1">
        <v>1</v>
      </c>
      <c r="DA32" s="1">
        <v>200</v>
      </c>
      <c r="DB32" s="1">
        <v>200</v>
      </c>
      <c r="DC32" s="1">
        <v>0</v>
      </c>
      <c r="DD32" s="1">
        <v>5</v>
      </c>
      <c r="DE32" s="1">
        <v>2</v>
      </c>
      <c r="DF32" s="1">
        <v>2</v>
      </c>
      <c r="DG32" s="1">
        <v>0</v>
      </c>
      <c r="DH32" s="1">
        <v>1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26.3042549</v>
      </c>
      <c r="DP32" s="1">
        <v>80.152431000000007</v>
      </c>
      <c r="DQ32" s="2">
        <v>43132</v>
      </c>
      <c r="DR32" s="228">
        <v>0.48394675925925923</v>
      </c>
      <c r="DS32" s="1">
        <v>1</v>
      </c>
      <c r="DT32" s="1" t="s">
        <v>290</v>
      </c>
      <c r="DU32" s="17">
        <f t="shared" si="1"/>
        <v>0</v>
      </c>
      <c r="DX32" s="18"/>
      <c r="DZ32" s="59">
        <v>5</v>
      </c>
      <c r="EA32" s="60" t="s">
        <v>315</v>
      </c>
      <c r="EB32" s="61">
        <f t="shared" si="7"/>
        <v>0</v>
      </c>
      <c r="EC32" s="62">
        <f t="shared" si="7"/>
        <v>0</v>
      </c>
      <c r="ED32" s="61">
        <f t="shared" si="7"/>
        <v>0</v>
      </c>
      <c r="EE32" s="61">
        <f t="shared" si="7"/>
        <v>0</v>
      </c>
      <c r="EF32" s="61">
        <f t="shared" si="7"/>
        <v>0</v>
      </c>
      <c r="EG32" s="61">
        <f t="shared" si="7"/>
        <v>0</v>
      </c>
      <c r="EH32" s="61">
        <f t="shared" si="7"/>
        <v>0</v>
      </c>
      <c r="EI32" s="61">
        <f t="shared" si="7"/>
        <v>0</v>
      </c>
      <c r="EJ32" s="61">
        <f t="shared" si="7"/>
        <v>0</v>
      </c>
      <c r="EK32" s="61">
        <f t="shared" si="7"/>
        <v>0</v>
      </c>
      <c r="EL32" s="63">
        <f t="shared" si="13"/>
        <v>0</v>
      </c>
      <c r="EM32" s="63">
        <f t="shared" si="8"/>
        <v>0</v>
      </c>
      <c r="EN32" s="61">
        <f t="shared" si="8"/>
        <v>0</v>
      </c>
      <c r="EO32" s="64">
        <f t="shared" si="8"/>
        <v>0</v>
      </c>
      <c r="EP32" s="61">
        <f t="shared" si="8"/>
        <v>0</v>
      </c>
      <c r="EQ32" s="61">
        <f t="shared" si="8"/>
        <v>0</v>
      </c>
      <c r="ER32" s="64">
        <f t="shared" si="8"/>
        <v>0</v>
      </c>
      <c r="ES32" s="61">
        <f t="shared" si="8"/>
        <v>0</v>
      </c>
      <c r="ET32" s="64">
        <f t="shared" si="8"/>
        <v>0</v>
      </c>
      <c r="EU32" s="61">
        <f t="shared" si="8"/>
        <v>0</v>
      </c>
      <c r="EV32" s="64">
        <f t="shared" si="9"/>
        <v>0</v>
      </c>
      <c r="EW32" s="61">
        <f t="shared" si="14"/>
        <v>0</v>
      </c>
      <c r="EX32" s="58">
        <f t="shared" si="10"/>
        <v>0</v>
      </c>
      <c r="EY32" s="58">
        <f t="shared" si="11"/>
        <v>0</v>
      </c>
      <c r="EZ32" s="58">
        <f t="shared" si="12"/>
        <v>0</v>
      </c>
      <c r="FX32" s="20"/>
      <c r="FY32" s="20"/>
      <c r="FZ32" s="20"/>
    </row>
    <row r="33" spans="1:182" x14ac:dyDescent="0.3">
      <c r="A33" s="13">
        <v>21.835450000000002</v>
      </c>
      <c r="B33" s="1">
        <v>847604580</v>
      </c>
      <c r="C33" s="1">
        <v>2015</v>
      </c>
      <c r="D33" s="2">
        <v>42263</v>
      </c>
      <c r="E33" s="1">
        <v>1250</v>
      </c>
      <c r="F33" s="1">
        <v>3</v>
      </c>
      <c r="G33" s="1">
        <v>4</v>
      </c>
      <c r="H33" s="1">
        <v>86</v>
      </c>
      <c r="I33" s="1">
        <v>86065000</v>
      </c>
      <c r="J33" s="1">
        <v>11.672000000000001</v>
      </c>
      <c r="K33" s="1">
        <v>2675</v>
      </c>
      <c r="L33" s="1">
        <v>0</v>
      </c>
      <c r="M33" s="1" t="s">
        <v>286</v>
      </c>
      <c r="N33" s="1" t="s">
        <v>288</v>
      </c>
      <c r="O33" s="1" t="s">
        <v>516</v>
      </c>
      <c r="P33" s="1" t="s">
        <v>515</v>
      </c>
      <c r="Q33" s="1">
        <v>0</v>
      </c>
      <c r="R33" s="1" t="s">
        <v>281</v>
      </c>
      <c r="S33" s="1" t="s">
        <v>288</v>
      </c>
      <c r="T33" s="1" t="s">
        <v>530</v>
      </c>
      <c r="U33" s="1" t="s">
        <v>283</v>
      </c>
      <c r="V33" s="1">
        <v>10</v>
      </c>
      <c r="W33" s="1">
        <v>36</v>
      </c>
      <c r="X33" s="1" t="s">
        <v>517</v>
      </c>
      <c r="Y33" s="1">
        <v>2</v>
      </c>
      <c r="Z33" s="1">
        <v>3</v>
      </c>
      <c r="AA33" s="1">
        <v>1</v>
      </c>
      <c r="AB33" s="1">
        <v>14</v>
      </c>
      <c r="AC33" s="1">
        <v>2</v>
      </c>
      <c r="AD33" s="1">
        <v>1</v>
      </c>
      <c r="AE33" s="1">
        <v>1</v>
      </c>
      <c r="AF33" s="1">
        <v>1</v>
      </c>
      <c r="AG33" s="1" t="s">
        <v>292</v>
      </c>
      <c r="AH33" s="1" t="s">
        <v>301</v>
      </c>
      <c r="AI33" s="1">
        <v>3</v>
      </c>
      <c r="AJ33" s="1">
        <v>3</v>
      </c>
      <c r="AK33" s="1">
        <v>2</v>
      </c>
      <c r="AL33" s="1">
        <v>2</v>
      </c>
      <c r="AM33" s="1">
        <v>1</v>
      </c>
      <c r="AN33" s="1">
        <v>3</v>
      </c>
      <c r="AO33" s="1">
        <v>1</v>
      </c>
      <c r="AP33" s="1">
        <v>1</v>
      </c>
      <c r="AQ33" s="1">
        <v>0</v>
      </c>
      <c r="AR33" s="1">
        <v>0</v>
      </c>
      <c r="AS33" s="1">
        <v>0</v>
      </c>
      <c r="AT33" s="1">
        <v>0</v>
      </c>
      <c r="AU33" s="1">
        <v>1</v>
      </c>
      <c r="AV33" s="1">
        <v>0</v>
      </c>
      <c r="AW33" s="1">
        <v>0</v>
      </c>
      <c r="AX33" s="1">
        <v>2</v>
      </c>
      <c r="AY33" s="1">
        <v>0</v>
      </c>
      <c r="AZ33" s="1">
        <v>0</v>
      </c>
      <c r="BA33" s="1">
        <v>5</v>
      </c>
      <c r="BB33" s="1">
        <v>5</v>
      </c>
      <c r="BC33" s="1">
        <v>0</v>
      </c>
      <c r="BD33" s="1">
        <v>5</v>
      </c>
      <c r="BE33" s="1">
        <v>14</v>
      </c>
      <c r="BF33" s="1">
        <v>30</v>
      </c>
      <c r="BG33" s="1">
        <v>3</v>
      </c>
      <c r="BH33" s="1">
        <v>495</v>
      </c>
      <c r="BI33" s="1">
        <v>35</v>
      </c>
      <c r="BJ33" s="1">
        <v>1</v>
      </c>
      <c r="BK33" s="1">
        <v>6</v>
      </c>
      <c r="BL33" s="1" t="s">
        <v>288</v>
      </c>
      <c r="BM33" s="1">
        <v>4</v>
      </c>
      <c r="BN33" s="1">
        <v>2</v>
      </c>
      <c r="BO33" s="1">
        <v>0</v>
      </c>
      <c r="BP33" s="1">
        <v>28</v>
      </c>
      <c r="BQ33" s="1" t="s">
        <v>496</v>
      </c>
      <c r="BR33" s="1">
        <v>45</v>
      </c>
      <c r="BS33" s="1" t="s">
        <v>288</v>
      </c>
      <c r="BT33" s="1">
        <v>34500</v>
      </c>
      <c r="BU33" s="1">
        <v>6.3</v>
      </c>
      <c r="BV33" s="1">
        <v>33</v>
      </c>
      <c r="BW33" s="1">
        <v>14</v>
      </c>
      <c r="BX33" s="1">
        <v>14</v>
      </c>
      <c r="BY33" s="1">
        <v>3</v>
      </c>
      <c r="BZ33" s="1">
        <v>1</v>
      </c>
      <c r="CA33" s="1">
        <v>0</v>
      </c>
      <c r="CB33" s="1">
        <v>0</v>
      </c>
      <c r="CC33" s="1">
        <v>0</v>
      </c>
      <c r="CD33" s="1">
        <v>0</v>
      </c>
      <c r="CE33" s="1">
        <v>1</v>
      </c>
      <c r="CF33" s="1">
        <v>1</v>
      </c>
      <c r="CG33" s="1" t="s">
        <v>135</v>
      </c>
      <c r="CH33" s="1">
        <v>12</v>
      </c>
      <c r="CI33" s="1">
        <v>49</v>
      </c>
      <c r="CJ33" s="1">
        <v>1</v>
      </c>
      <c r="CK33" s="1">
        <v>1</v>
      </c>
      <c r="CL33" s="1">
        <v>14</v>
      </c>
      <c r="CM33" s="1">
        <v>14</v>
      </c>
      <c r="CN33" s="1">
        <v>1</v>
      </c>
      <c r="CO33" s="1">
        <v>1</v>
      </c>
      <c r="CP33" s="1">
        <v>0</v>
      </c>
      <c r="CQ33" s="1">
        <v>0</v>
      </c>
      <c r="CR33" s="1">
        <v>0</v>
      </c>
      <c r="CS33" s="1">
        <v>0</v>
      </c>
      <c r="CT33" s="1">
        <v>1</v>
      </c>
      <c r="CU33" s="1">
        <v>13</v>
      </c>
      <c r="CV33" s="1" t="s">
        <v>5</v>
      </c>
      <c r="CW33" s="1">
        <v>1</v>
      </c>
      <c r="CX33" s="1">
        <v>25</v>
      </c>
      <c r="CY33" s="1">
        <v>1</v>
      </c>
      <c r="CZ33" s="1">
        <v>1</v>
      </c>
      <c r="DA33" s="1">
        <v>6000</v>
      </c>
      <c r="DB33" s="1">
        <v>6000</v>
      </c>
      <c r="DC33" s="1">
        <v>0</v>
      </c>
      <c r="DD33" s="1">
        <v>3</v>
      </c>
      <c r="DE33" s="1">
        <v>3</v>
      </c>
      <c r="DF33" s="1">
        <v>3</v>
      </c>
      <c r="DG33" s="1">
        <v>0</v>
      </c>
      <c r="DH33" s="1">
        <v>3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26.3042549</v>
      </c>
      <c r="DP33" s="1">
        <v>80.152431000000007</v>
      </c>
      <c r="DQ33" s="2">
        <v>43132</v>
      </c>
      <c r="DR33" s="228">
        <v>0.48394675925925923</v>
      </c>
      <c r="DS33" s="1">
        <v>1</v>
      </c>
      <c r="DT33" s="1" t="s">
        <v>290</v>
      </c>
      <c r="DU33" s="17">
        <f t="shared" si="1"/>
        <v>0</v>
      </c>
      <c r="DX33" s="18"/>
      <c r="DZ33" s="59">
        <v>6</v>
      </c>
      <c r="EA33" s="60" t="s">
        <v>316</v>
      </c>
      <c r="EB33" s="61">
        <f t="shared" si="7"/>
        <v>0</v>
      </c>
      <c r="EC33" s="62">
        <f t="shared" si="7"/>
        <v>0</v>
      </c>
      <c r="ED33" s="61">
        <f t="shared" si="7"/>
        <v>0</v>
      </c>
      <c r="EE33" s="61">
        <f t="shared" si="7"/>
        <v>0</v>
      </c>
      <c r="EF33" s="61">
        <f t="shared" si="7"/>
        <v>0</v>
      </c>
      <c r="EG33" s="61">
        <f t="shared" si="7"/>
        <v>0</v>
      </c>
      <c r="EH33" s="61">
        <f t="shared" si="7"/>
        <v>0</v>
      </c>
      <c r="EI33" s="61">
        <f t="shared" si="7"/>
        <v>0</v>
      </c>
      <c r="EJ33" s="61">
        <f t="shared" si="7"/>
        <v>0</v>
      </c>
      <c r="EK33" s="61">
        <f t="shared" si="7"/>
        <v>0</v>
      </c>
      <c r="EL33" s="63">
        <f t="shared" si="13"/>
        <v>0</v>
      </c>
      <c r="EM33" s="63">
        <f t="shared" si="8"/>
        <v>0</v>
      </c>
      <c r="EN33" s="61">
        <f t="shared" si="8"/>
        <v>0</v>
      </c>
      <c r="EO33" s="64">
        <f t="shared" si="8"/>
        <v>0</v>
      </c>
      <c r="EP33" s="61">
        <f t="shared" si="8"/>
        <v>0</v>
      </c>
      <c r="EQ33" s="61">
        <f t="shared" si="8"/>
        <v>0</v>
      </c>
      <c r="ER33" s="64">
        <f t="shared" si="8"/>
        <v>0</v>
      </c>
      <c r="ES33" s="61">
        <f t="shared" si="8"/>
        <v>0</v>
      </c>
      <c r="ET33" s="64">
        <f t="shared" si="8"/>
        <v>0</v>
      </c>
      <c r="EU33" s="61">
        <f t="shared" si="8"/>
        <v>0</v>
      </c>
      <c r="EV33" s="64">
        <f t="shared" si="9"/>
        <v>0</v>
      </c>
      <c r="EW33" s="61">
        <f t="shared" si="14"/>
        <v>0</v>
      </c>
      <c r="EX33" s="58">
        <f t="shared" si="10"/>
        <v>0</v>
      </c>
      <c r="EY33" s="58">
        <f t="shared" si="11"/>
        <v>0</v>
      </c>
      <c r="EZ33" s="58">
        <f t="shared" si="12"/>
        <v>0</v>
      </c>
      <c r="FX33" s="20"/>
      <c r="FY33" s="20"/>
      <c r="FZ33" s="20"/>
    </row>
    <row r="34" spans="1:182" x14ac:dyDescent="0.3">
      <c r="A34" s="13">
        <v>21.837066666666701</v>
      </c>
      <c r="B34" s="1">
        <v>847628780</v>
      </c>
      <c r="C34" s="1">
        <v>2015</v>
      </c>
      <c r="D34" s="2">
        <v>42301</v>
      </c>
      <c r="E34" s="1">
        <v>2334</v>
      </c>
      <c r="F34" s="1">
        <v>6</v>
      </c>
      <c r="G34" s="1">
        <v>4</v>
      </c>
      <c r="H34" s="1">
        <v>86</v>
      </c>
      <c r="I34" s="1">
        <v>86065000</v>
      </c>
      <c r="J34" s="1">
        <v>11.672000000000001</v>
      </c>
      <c r="K34" s="1">
        <v>2675</v>
      </c>
      <c r="L34" s="1">
        <v>0</v>
      </c>
      <c r="M34" s="1" t="s">
        <v>286</v>
      </c>
      <c r="N34" s="1" t="s">
        <v>288</v>
      </c>
      <c r="O34" s="1" t="s">
        <v>515</v>
      </c>
      <c r="P34" s="1" t="s">
        <v>516</v>
      </c>
      <c r="Q34" s="1">
        <v>50</v>
      </c>
      <c r="R34" s="1" t="s">
        <v>281</v>
      </c>
      <c r="S34" s="1" t="s">
        <v>300</v>
      </c>
      <c r="T34" s="1" t="s">
        <v>530</v>
      </c>
      <c r="U34" s="1" t="s">
        <v>283</v>
      </c>
      <c r="V34" s="1">
        <v>10</v>
      </c>
      <c r="W34" s="1">
        <v>36</v>
      </c>
      <c r="X34" s="1" t="s">
        <v>517</v>
      </c>
      <c r="Y34" s="1">
        <v>2</v>
      </c>
      <c r="Z34" s="1">
        <v>2</v>
      </c>
      <c r="AA34" s="1">
        <v>2</v>
      </c>
      <c r="AB34" s="1">
        <v>14</v>
      </c>
      <c r="AC34" s="1">
        <v>1</v>
      </c>
      <c r="AD34" s="1">
        <v>1</v>
      </c>
      <c r="AE34" s="1">
        <v>1</v>
      </c>
      <c r="AF34" s="1">
        <v>1</v>
      </c>
      <c r="AG34" s="1" t="s">
        <v>301</v>
      </c>
      <c r="AH34" s="1">
        <v>1</v>
      </c>
      <c r="AI34" s="1">
        <v>3</v>
      </c>
      <c r="AJ34" s="1">
        <v>1</v>
      </c>
      <c r="AK34" s="1">
        <v>1</v>
      </c>
      <c r="AL34" s="1">
        <v>1</v>
      </c>
      <c r="AM34" s="1">
        <v>4</v>
      </c>
      <c r="AN34" s="1">
        <v>1</v>
      </c>
      <c r="AO34" s="1">
        <v>1</v>
      </c>
      <c r="AP34" s="1">
        <v>1</v>
      </c>
      <c r="AQ34" s="1">
        <v>0</v>
      </c>
      <c r="AR34" s="1">
        <v>0</v>
      </c>
      <c r="AS34" s="1">
        <v>0</v>
      </c>
      <c r="AT34" s="1">
        <v>0</v>
      </c>
      <c r="AU34" s="1">
        <v>1</v>
      </c>
      <c r="AV34" s="1">
        <v>0</v>
      </c>
      <c r="AW34" s="1">
        <v>0</v>
      </c>
      <c r="AX34" s="1">
        <v>1</v>
      </c>
      <c r="AY34" s="1">
        <v>0</v>
      </c>
      <c r="AZ34" s="1">
        <v>0</v>
      </c>
      <c r="BA34" s="1">
        <v>0</v>
      </c>
      <c r="BB34" s="1">
        <v>1</v>
      </c>
      <c r="BC34" s="1">
        <v>0</v>
      </c>
      <c r="BD34" s="1">
        <v>5</v>
      </c>
      <c r="BE34" s="1">
        <v>14</v>
      </c>
      <c r="BF34" s="1">
        <v>30</v>
      </c>
      <c r="BG34" s="1">
        <v>3</v>
      </c>
      <c r="BH34" s="1">
        <v>495</v>
      </c>
      <c r="BI34" s="1">
        <v>35</v>
      </c>
      <c r="BJ34" s="1">
        <v>1</v>
      </c>
      <c r="BK34" s="1">
        <v>6</v>
      </c>
      <c r="BL34" s="1" t="s">
        <v>288</v>
      </c>
      <c r="BM34" s="1">
        <v>4</v>
      </c>
      <c r="BN34" s="1">
        <v>2</v>
      </c>
      <c r="BO34" s="1">
        <v>0</v>
      </c>
      <c r="BP34" s="1">
        <v>28</v>
      </c>
      <c r="BQ34" s="1" t="s">
        <v>496</v>
      </c>
      <c r="BR34" s="1">
        <v>45</v>
      </c>
      <c r="BS34" s="1" t="s">
        <v>288</v>
      </c>
      <c r="BT34" s="1">
        <v>34500</v>
      </c>
      <c r="BU34" s="1">
        <v>6.3</v>
      </c>
      <c r="BV34" s="1">
        <v>33</v>
      </c>
      <c r="BW34" s="1">
        <v>14</v>
      </c>
      <c r="BX34" s="1">
        <v>14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 t="s">
        <v>155</v>
      </c>
      <c r="CH34" s="1" t="s">
        <v>286</v>
      </c>
      <c r="CI34" s="1" t="s">
        <v>289</v>
      </c>
      <c r="CJ34" s="1" t="s">
        <v>286</v>
      </c>
      <c r="CK34" s="1" t="s">
        <v>286</v>
      </c>
      <c r="CL34" s="1">
        <v>14</v>
      </c>
      <c r="CM34" s="1">
        <v>14</v>
      </c>
      <c r="CN34" s="1">
        <v>1</v>
      </c>
      <c r="CO34" s="1">
        <v>1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13</v>
      </c>
      <c r="CV34" s="1" t="s">
        <v>155</v>
      </c>
      <c r="CW34" s="1">
        <v>1</v>
      </c>
      <c r="CX34" s="1">
        <v>48</v>
      </c>
      <c r="CY34" s="1">
        <v>1</v>
      </c>
      <c r="CZ34" s="1">
        <v>1</v>
      </c>
      <c r="DA34" s="1">
        <v>0</v>
      </c>
      <c r="DB34" s="1">
        <v>0</v>
      </c>
      <c r="DC34" s="1">
        <v>0</v>
      </c>
      <c r="DD34" s="1">
        <v>3</v>
      </c>
      <c r="DE34" s="1">
        <v>1</v>
      </c>
      <c r="DF34" s="1">
        <v>2</v>
      </c>
      <c r="DG34" s="1">
        <v>0</v>
      </c>
      <c r="DH34" s="1">
        <v>1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26.3042549</v>
      </c>
      <c r="DP34" s="1">
        <v>80.152431000000007</v>
      </c>
      <c r="DQ34" s="2">
        <v>43132</v>
      </c>
      <c r="DR34" s="228">
        <v>0.48394675925925923</v>
      </c>
      <c r="DS34" s="1">
        <v>1</v>
      </c>
      <c r="DT34" s="1" t="s">
        <v>290</v>
      </c>
      <c r="DU34" s="17">
        <f t="shared" si="1"/>
        <v>0</v>
      </c>
      <c r="DX34" s="18"/>
      <c r="DZ34" s="59">
        <v>7</v>
      </c>
      <c r="EA34" s="60" t="s">
        <v>317</v>
      </c>
      <c r="EB34" s="61">
        <f t="shared" si="7"/>
        <v>0</v>
      </c>
      <c r="EC34" s="62">
        <f t="shared" si="7"/>
        <v>3</v>
      </c>
      <c r="ED34" s="61">
        <f t="shared" si="7"/>
        <v>0</v>
      </c>
      <c r="EE34" s="61">
        <f t="shared" si="7"/>
        <v>0</v>
      </c>
      <c r="EF34" s="61">
        <f t="shared" si="7"/>
        <v>0</v>
      </c>
      <c r="EG34" s="61">
        <f t="shared" si="7"/>
        <v>0</v>
      </c>
      <c r="EH34" s="61">
        <f t="shared" si="7"/>
        <v>0</v>
      </c>
      <c r="EI34" s="61">
        <f t="shared" si="7"/>
        <v>0</v>
      </c>
      <c r="EJ34" s="61">
        <f t="shared" si="7"/>
        <v>0</v>
      </c>
      <c r="EK34" s="61">
        <f t="shared" si="7"/>
        <v>0</v>
      </c>
      <c r="EL34" s="63">
        <f t="shared" si="13"/>
        <v>3</v>
      </c>
      <c r="EM34" s="63">
        <f t="shared" si="8"/>
        <v>1</v>
      </c>
      <c r="EN34" s="61">
        <f t="shared" si="8"/>
        <v>3</v>
      </c>
      <c r="EO34" s="64">
        <f t="shared" si="8"/>
        <v>0</v>
      </c>
      <c r="EP34" s="61">
        <f t="shared" si="8"/>
        <v>0</v>
      </c>
      <c r="EQ34" s="61">
        <f t="shared" si="8"/>
        <v>0</v>
      </c>
      <c r="ER34" s="64">
        <f t="shared" si="8"/>
        <v>0</v>
      </c>
      <c r="ES34" s="61">
        <f t="shared" si="8"/>
        <v>0</v>
      </c>
      <c r="ET34" s="64">
        <f t="shared" si="8"/>
        <v>0</v>
      </c>
      <c r="EU34" s="61">
        <f t="shared" si="8"/>
        <v>0</v>
      </c>
      <c r="EV34" s="64">
        <f t="shared" si="9"/>
        <v>0</v>
      </c>
      <c r="EW34" s="61">
        <f t="shared" si="14"/>
        <v>4</v>
      </c>
      <c r="EX34" s="58">
        <f t="shared" si="10"/>
        <v>0.21428571428571427</v>
      </c>
      <c r="EY34" s="58">
        <f t="shared" si="11"/>
        <v>0.17391304347826086</v>
      </c>
      <c r="EZ34" s="58">
        <f t="shared" si="12"/>
        <v>0.1891891891891892</v>
      </c>
      <c r="FX34" s="20"/>
      <c r="FY34" s="20"/>
      <c r="FZ34" s="20"/>
    </row>
    <row r="35" spans="1:182" ht="15" thickBot="1" x14ac:dyDescent="0.35">
      <c r="A35" s="13">
        <f>IF(I35=87470000,J35,IF(I35=86470000,J35+47.24,IF(I35=93470000,J35+73.15,IF(I35=89470000,J35+117.81,IF(I35=94470000,J35+138.13,IF(I35=88470000,J35+IF(J35&lt;=7.992,173.08,188.54),IF(I35=91470000,J35+181.08,IF(I35=92470000,J35+190.51,IF(I35=92471000,J35+208.45,IF(I35=75470000,J35+249.31,IF(I35=11470000,J35+274.18,IF(I35=18470000,J35+297.87,IF(I35=75474000,J35,IF(I35=92472000,J35+1.08,IF(I35=75474000,J35+4,IF(I35=77470000,J35+37.71,IF(I35=75471000,J35,IF(I35=10471000,J35,IF(I35=16470000,J35,IF(I35=10470000,J35+IF(J35&lt;=12.206,2.32,13.58),IF(I35=14470000,J35+17.26,IF(I35=8470000,J35+36.66,IF(I35=87471000,J35+0.25,IF(I35=86471000,J35+40.01,IF(I35=86472000,J35,IF(I35=92473000,J35+0.89,IF(I35=75473000,J35+5.56,"RAMP")))))))))))))))))))))))))))</f>
        <v>21.824000000000002</v>
      </c>
      <c r="B35" s="1">
        <v>847636850</v>
      </c>
      <c r="C35" s="1">
        <v>2015</v>
      </c>
      <c r="D35" s="2">
        <v>42313</v>
      </c>
      <c r="E35" s="1">
        <v>955</v>
      </c>
      <c r="F35" s="1">
        <v>4</v>
      </c>
      <c r="G35" s="1">
        <v>8</v>
      </c>
      <c r="H35" s="1">
        <v>86</v>
      </c>
      <c r="I35" s="1">
        <v>86472000</v>
      </c>
      <c r="J35" s="1">
        <v>21.824000000000002</v>
      </c>
      <c r="K35" s="1">
        <v>2675</v>
      </c>
      <c r="L35" s="1">
        <v>1.0999999999999999E-2</v>
      </c>
      <c r="M35" s="1" t="s">
        <v>280</v>
      </c>
      <c r="N35" s="1" t="s">
        <v>155</v>
      </c>
      <c r="O35" s="1" t="s">
        <v>515</v>
      </c>
      <c r="P35" s="1" t="s">
        <v>516</v>
      </c>
      <c r="Q35" s="1">
        <v>60</v>
      </c>
      <c r="R35" s="1" t="s">
        <v>281</v>
      </c>
      <c r="S35" s="1" t="s">
        <v>155</v>
      </c>
      <c r="T35" s="1" t="s">
        <v>282</v>
      </c>
      <c r="U35" s="1" t="s">
        <v>283</v>
      </c>
      <c r="V35" s="1">
        <v>10</v>
      </c>
      <c r="W35" s="1">
        <v>36</v>
      </c>
      <c r="X35" s="1" t="s">
        <v>517</v>
      </c>
      <c r="Y35" s="1">
        <v>2</v>
      </c>
      <c r="Z35" s="1">
        <v>2</v>
      </c>
      <c r="AA35" s="1">
        <v>1</v>
      </c>
      <c r="AB35" s="1">
        <v>14</v>
      </c>
      <c r="AC35" s="1">
        <v>1</v>
      </c>
      <c r="AD35" s="1">
        <v>1</v>
      </c>
      <c r="AE35" s="1">
        <v>3</v>
      </c>
      <c r="AF35" s="1">
        <v>1</v>
      </c>
      <c r="AG35" s="1" t="s">
        <v>292</v>
      </c>
      <c r="AH35" s="1">
        <v>2</v>
      </c>
      <c r="AI35" s="1">
        <v>3</v>
      </c>
      <c r="AJ35" s="1">
        <v>2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0</v>
      </c>
      <c r="AR35" s="1">
        <v>0</v>
      </c>
      <c r="AS35" s="1">
        <v>0</v>
      </c>
      <c r="AT35" s="1">
        <v>0</v>
      </c>
      <c r="AU35" s="1">
        <v>1</v>
      </c>
      <c r="AV35" s="1">
        <v>0</v>
      </c>
      <c r="AW35" s="1">
        <v>0</v>
      </c>
      <c r="AX35" s="1">
        <v>1</v>
      </c>
      <c r="AY35" s="1">
        <v>0</v>
      </c>
      <c r="AZ35" s="1">
        <v>0</v>
      </c>
      <c r="BA35" s="1">
        <v>5</v>
      </c>
      <c r="BB35" s="1">
        <v>5</v>
      </c>
      <c r="BC35" s="1">
        <v>0</v>
      </c>
      <c r="BD35" s="1">
        <v>5</v>
      </c>
      <c r="BE35" s="1">
        <v>14</v>
      </c>
      <c r="BF35" s="1">
        <v>33</v>
      </c>
      <c r="BG35" s="1">
        <v>3</v>
      </c>
      <c r="BH35" s="1" t="s">
        <v>287</v>
      </c>
      <c r="BI35" s="1">
        <v>36</v>
      </c>
      <c r="BJ35" s="1">
        <v>3</v>
      </c>
      <c r="BK35" s="1" t="s">
        <v>288</v>
      </c>
      <c r="BL35" s="1" t="s">
        <v>288</v>
      </c>
      <c r="BM35" s="1">
        <v>12</v>
      </c>
      <c r="BN35" s="1">
        <v>0</v>
      </c>
      <c r="BO35" s="1">
        <v>0</v>
      </c>
      <c r="BP35" s="1">
        <v>24</v>
      </c>
      <c r="BQ35" s="1" t="s">
        <v>496</v>
      </c>
      <c r="BR35" s="1">
        <v>45</v>
      </c>
      <c r="BS35" s="1">
        <v>1</v>
      </c>
      <c r="BT35" s="1">
        <v>38000</v>
      </c>
      <c r="BU35" s="1">
        <v>9.6999999999999993</v>
      </c>
      <c r="BV35" s="1">
        <v>36</v>
      </c>
      <c r="BW35" s="1">
        <v>14</v>
      </c>
      <c r="BX35" s="1">
        <v>14</v>
      </c>
      <c r="BY35" s="1">
        <v>16</v>
      </c>
      <c r="BZ35" s="1">
        <v>1</v>
      </c>
      <c r="CA35" s="1">
        <v>0</v>
      </c>
      <c r="CB35" s="1">
        <v>0</v>
      </c>
      <c r="CC35" s="1">
        <v>0</v>
      </c>
      <c r="CD35" s="1">
        <v>0</v>
      </c>
      <c r="CE35" s="1">
        <v>1</v>
      </c>
      <c r="CF35" s="1">
        <v>1</v>
      </c>
      <c r="CG35" s="1" t="s">
        <v>155</v>
      </c>
      <c r="CH35" s="1">
        <v>2</v>
      </c>
      <c r="CI35" s="1">
        <v>24</v>
      </c>
      <c r="CJ35" s="1">
        <v>1</v>
      </c>
      <c r="CK35" s="1">
        <v>1</v>
      </c>
      <c r="CL35" s="1">
        <v>14</v>
      </c>
      <c r="CM35" s="1">
        <v>14</v>
      </c>
      <c r="CN35" s="1">
        <v>1</v>
      </c>
      <c r="CO35" s="1">
        <v>1</v>
      </c>
      <c r="CP35" s="1">
        <v>0</v>
      </c>
      <c r="CQ35" s="1">
        <v>0</v>
      </c>
      <c r="CR35" s="1">
        <v>0</v>
      </c>
      <c r="CS35" s="1">
        <v>0</v>
      </c>
      <c r="CT35" s="1">
        <v>8</v>
      </c>
      <c r="CU35" s="1">
        <v>13</v>
      </c>
      <c r="CV35" s="1" t="s">
        <v>300</v>
      </c>
      <c r="CW35" s="1">
        <v>1</v>
      </c>
      <c r="CX35" s="1">
        <v>57</v>
      </c>
      <c r="CY35" s="1">
        <v>1</v>
      </c>
      <c r="CZ35" s="1">
        <v>1</v>
      </c>
      <c r="DA35" s="1">
        <v>5500</v>
      </c>
      <c r="DB35" s="1">
        <v>5500</v>
      </c>
      <c r="DC35" s="1">
        <v>0</v>
      </c>
      <c r="DD35" s="1">
        <v>3</v>
      </c>
      <c r="DE35" s="1">
        <v>2</v>
      </c>
      <c r="DF35" s="1">
        <v>2</v>
      </c>
      <c r="DG35" s="1">
        <v>0</v>
      </c>
      <c r="DH35" s="1">
        <v>1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26.3042585</v>
      </c>
      <c r="DP35" s="1">
        <v>80.152685199999993</v>
      </c>
      <c r="DQ35" s="2">
        <v>43132</v>
      </c>
      <c r="DR35" s="228">
        <v>0.48394675925925923</v>
      </c>
      <c r="DS35" s="1">
        <v>1</v>
      </c>
      <c r="DT35" s="1" t="s">
        <v>290</v>
      </c>
      <c r="DU35" s="17">
        <f t="shared" si="1"/>
        <v>0</v>
      </c>
      <c r="DX35" s="18"/>
      <c r="DZ35" s="59">
        <v>77</v>
      </c>
      <c r="EA35" s="65" t="s">
        <v>19</v>
      </c>
      <c r="EB35" s="66">
        <f t="shared" si="7"/>
        <v>0</v>
      </c>
      <c r="EC35" s="67">
        <f t="shared" si="7"/>
        <v>0</v>
      </c>
      <c r="ED35" s="66">
        <f t="shared" si="7"/>
        <v>0</v>
      </c>
      <c r="EE35" s="66">
        <f t="shared" si="7"/>
        <v>0</v>
      </c>
      <c r="EF35" s="66">
        <f t="shared" si="7"/>
        <v>0</v>
      </c>
      <c r="EG35" s="66">
        <f t="shared" si="7"/>
        <v>0</v>
      </c>
      <c r="EH35" s="66">
        <f t="shared" si="7"/>
        <v>0</v>
      </c>
      <c r="EI35" s="66">
        <f t="shared" si="7"/>
        <v>0</v>
      </c>
      <c r="EJ35" s="66">
        <f t="shared" si="7"/>
        <v>0</v>
      </c>
      <c r="EK35" s="66">
        <f t="shared" si="7"/>
        <v>0</v>
      </c>
      <c r="EL35" s="68">
        <f t="shared" si="13"/>
        <v>0</v>
      </c>
      <c r="EM35" s="69">
        <f t="shared" si="8"/>
        <v>0</v>
      </c>
      <c r="EN35" s="66">
        <f t="shared" si="8"/>
        <v>0</v>
      </c>
      <c r="EO35" s="70">
        <f t="shared" si="8"/>
        <v>0</v>
      </c>
      <c r="EP35" s="66">
        <f t="shared" si="8"/>
        <v>0</v>
      </c>
      <c r="EQ35" s="66">
        <f t="shared" si="8"/>
        <v>0</v>
      </c>
      <c r="ER35" s="70">
        <f t="shared" si="8"/>
        <v>0</v>
      </c>
      <c r="ES35" s="66">
        <f t="shared" si="8"/>
        <v>0</v>
      </c>
      <c r="ET35" s="70">
        <f t="shared" si="8"/>
        <v>0</v>
      </c>
      <c r="EU35" s="66">
        <f t="shared" si="8"/>
        <v>0</v>
      </c>
      <c r="EV35" s="70">
        <f>COUNTIFS($CG:$CG,"W",$A:$A,"&gt;="&amp;EK$1,$A:$A,"&lt;"&amp;EL$1,$AC:$AC,$DZ36)+COUNTIFS($CG:$CG,"S",$A:$A,"&gt;="&amp;EK$1,$A:$A,"&lt;"&amp;EL$1,$AC:$AC,$DZ36)</f>
        <v>0</v>
      </c>
      <c r="EW35" s="66">
        <f t="shared" si="14"/>
        <v>0</v>
      </c>
      <c r="EX35" s="58">
        <f t="shared" si="10"/>
        <v>0</v>
      </c>
      <c r="EY35" s="58">
        <f t="shared" si="11"/>
        <v>0</v>
      </c>
      <c r="EZ35" s="58">
        <f t="shared" si="12"/>
        <v>0</v>
      </c>
      <c r="FX35" s="20"/>
      <c r="FY35" s="20"/>
      <c r="FZ35" s="20"/>
    </row>
    <row r="36" spans="1:182" ht="15" thickBot="1" x14ac:dyDescent="0.35">
      <c r="A36" s="13">
        <v>21.849</v>
      </c>
      <c r="B36" s="1">
        <v>862566310</v>
      </c>
      <c r="C36" s="1">
        <v>2015</v>
      </c>
      <c r="D36" s="2">
        <v>42322</v>
      </c>
      <c r="E36" s="1">
        <v>1328</v>
      </c>
      <c r="F36" s="1">
        <v>6</v>
      </c>
      <c r="G36" s="1">
        <v>4</v>
      </c>
      <c r="H36" s="1">
        <v>86</v>
      </c>
      <c r="I36" s="1">
        <v>86012000</v>
      </c>
      <c r="J36" s="1">
        <v>1E-3</v>
      </c>
      <c r="K36" s="1">
        <v>2675</v>
      </c>
      <c r="L36" s="1">
        <v>1E-3</v>
      </c>
      <c r="M36" s="1" t="s">
        <v>280</v>
      </c>
      <c r="N36" s="1" t="s">
        <v>300</v>
      </c>
      <c r="O36" s="1" t="s">
        <v>515</v>
      </c>
      <c r="P36" s="1" t="s">
        <v>516</v>
      </c>
      <c r="Q36" s="1">
        <v>5</v>
      </c>
      <c r="R36" s="1" t="s">
        <v>281</v>
      </c>
      <c r="S36" s="1" t="s">
        <v>300</v>
      </c>
      <c r="T36" s="1" t="s">
        <v>282</v>
      </c>
      <c r="U36" s="1" t="s">
        <v>283</v>
      </c>
      <c r="V36" s="1">
        <v>10</v>
      </c>
      <c r="W36" s="1">
        <v>36</v>
      </c>
      <c r="X36" s="1" t="s">
        <v>517</v>
      </c>
      <c r="Y36" s="1">
        <v>2</v>
      </c>
      <c r="Z36" s="1">
        <v>3</v>
      </c>
      <c r="AA36" s="1">
        <v>1</v>
      </c>
      <c r="AB36" s="1">
        <v>14</v>
      </c>
      <c r="AC36" s="1">
        <v>3</v>
      </c>
      <c r="AD36" s="1">
        <v>1</v>
      </c>
      <c r="AE36" s="1">
        <v>1</v>
      </c>
      <c r="AF36" s="1">
        <v>1</v>
      </c>
      <c r="AG36" s="1" t="s">
        <v>301</v>
      </c>
      <c r="AH36" s="1">
        <v>2</v>
      </c>
      <c r="AI36" s="1">
        <v>3</v>
      </c>
      <c r="AJ36" s="1">
        <v>1</v>
      </c>
      <c r="AK36" s="1">
        <v>2</v>
      </c>
      <c r="AL36" s="1">
        <v>2</v>
      </c>
      <c r="AM36" s="1">
        <v>1</v>
      </c>
      <c r="AN36" s="1">
        <v>3</v>
      </c>
      <c r="AO36" s="1">
        <v>1</v>
      </c>
      <c r="AP36" s="1">
        <v>1</v>
      </c>
      <c r="AQ36" s="1">
        <v>0</v>
      </c>
      <c r="AR36" s="1">
        <v>0</v>
      </c>
      <c r="AS36" s="1">
        <v>0</v>
      </c>
      <c r="AT36" s="1">
        <v>0</v>
      </c>
      <c r="AU36" s="1">
        <v>1</v>
      </c>
      <c r="AV36" s="1">
        <v>0</v>
      </c>
      <c r="AW36" s="1">
        <v>0</v>
      </c>
      <c r="AX36" s="1">
        <v>1</v>
      </c>
      <c r="AY36" s="1">
        <v>0</v>
      </c>
      <c r="AZ36" s="1">
        <v>0</v>
      </c>
      <c r="BA36" s="1">
        <v>5</v>
      </c>
      <c r="BB36" s="1" t="s">
        <v>286</v>
      </c>
      <c r="BC36" s="1">
        <v>0</v>
      </c>
      <c r="BD36" s="1">
        <v>5</v>
      </c>
      <c r="BE36" s="1">
        <v>14</v>
      </c>
      <c r="BF36" s="1">
        <v>33</v>
      </c>
      <c r="BG36" s="1">
        <v>3</v>
      </c>
      <c r="BH36" s="1">
        <v>495</v>
      </c>
      <c r="BI36" s="1">
        <v>36</v>
      </c>
      <c r="BJ36" s="1">
        <v>1</v>
      </c>
      <c r="BK36" s="1">
        <v>3</v>
      </c>
      <c r="BL36" s="1" t="s">
        <v>288</v>
      </c>
      <c r="BM36" s="1">
        <v>5</v>
      </c>
      <c r="BN36" s="1">
        <v>12</v>
      </c>
      <c r="BO36" s="1">
        <v>0</v>
      </c>
      <c r="BP36" s="1">
        <v>28</v>
      </c>
      <c r="BQ36" s="1" t="s">
        <v>496</v>
      </c>
      <c r="BR36" s="1">
        <v>45</v>
      </c>
      <c r="BS36" s="1">
        <v>0</v>
      </c>
      <c r="BT36" s="1">
        <v>46500</v>
      </c>
      <c r="BU36" s="1">
        <v>6.1</v>
      </c>
      <c r="BV36" s="1">
        <v>41</v>
      </c>
      <c r="BW36" s="1">
        <v>0</v>
      </c>
      <c r="BX36" s="1">
        <v>10</v>
      </c>
      <c r="BY36" s="1">
        <v>3</v>
      </c>
      <c r="BZ36" s="1">
        <v>1</v>
      </c>
      <c r="CA36" s="1">
        <v>0</v>
      </c>
      <c r="CB36" s="1">
        <v>0</v>
      </c>
      <c r="CC36" s="1">
        <v>0</v>
      </c>
      <c r="CD36" s="1">
        <v>0</v>
      </c>
      <c r="CE36" s="1">
        <v>1</v>
      </c>
      <c r="CF36" s="1">
        <v>1</v>
      </c>
      <c r="CG36" s="1" t="s">
        <v>155</v>
      </c>
      <c r="CH36" s="1">
        <v>1</v>
      </c>
      <c r="CI36" s="1">
        <v>31</v>
      </c>
      <c r="CJ36" s="1">
        <v>1</v>
      </c>
      <c r="CK36" s="1">
        <v>1</v>
      </c>
      <c r="CL36" s="1" t="s">
        <v>286</v>
      </c>
      <c r="CM36" s="1" t="s">
        <v>286</v>
      </c>
      <c r="CN36" s="1" t="s">
        <v>286</v>
      </c>
      <c r="CO36" s="1" t="s">
        <v>286</v>
      </c>
      <c r="CP36" s="1" t="s">
        <v>286</v>
      </c>
      <c r="CQ36" s="1" t="s">
        <v>286</v>
      </c>
      <c r="CR36" s="1" t="s">
        <v>286</v>
      </c>
      <c r="CS36" s="1" t="s">
        <v>286</v>
      </c>
      <c r="CT36" s="1" t="s">
        <v>286</v>
      </c>
      <c r="CU36" s="1" t="s">
        <v>286</v>
      </c>
      <c r="CV36" s="1" t="s">
        <v>288</v>
      </c>
      <c r="CW36" s="1" t="s">
        <v>286</v>
      </c>
      <c r="CX36" s="1" t="s">
        <v>289</v>
      </c>
      <c r="CY36" s="1" t="s">
        <v>286</v>
      </c>
      <c r="CZ36" s="1" t="s">
        <v>286</v>
      </c>
      <c r="DA36" s="1">
        <v>8100</v>
      </c>
      <c r="DB36" s="1">
        <v>8000</v>
      </c>
      <c r="DC36" s="1">
        <v>100</v>
      </c>
      <c r="DD36" s="1">
        <v>2</v>
      </c>
      <c r="DE36" s="1">
        <v>1</v>
      </c>
      <c r="DF36" s="1">
        <v>1</v>
      </c>
      <c r="DG36" s="1">
        <v>0</v>
      </c>
      <c r="DH36" s="1">
        <v>1</v>
      </c>
      <c r="DI36" s="1">
        <v>0</v>
      </c>
      <c r="DJ36" s="1">
        <v>0</v>
      </c>
      <c r="DK36" s="1">
        <v>0</v>
      </c>
      <c r="DL36" s="1">
        <v>1</v>
      </c>
      <c r="DM36" s="1">
        <v>0</v>
      </c>
      <c r="DN36" s="1">
        <v>0</v>
      </c>
      <c r="DO36" s="1">
        <v>26.3042616</v>
      </c>
      <c r="DP36" s="1">
        <v>80.152491600000005</v>
      </c>
      <c r="DQ36" s="2">
        <v>43132</v>
      </c>
      <c r="DR36" s="228">
        <v>0.48394675925925923</v>
      </c>
      <c r="DS36" s="1">
        <v>1</v>
      </c>
      <c r="DT36" s="1" t="s">
        <v>290</v>
      </c>
      <c r="DU36" s="17">
        <f t="shared" si="1"/>
        <v>0</v>
      </c>
      <c r="DX36" s="18"/>
      <c r="DZ36" s="59">
        <v>88</v>
      </c>
      <c r="EA36" s="71" t="s">
        <v>297</v>
      </c>
      <c r="EB36" s="72">
        <f t="shared" ref="EB36:EL36" si="15">SUM(EB27:EB35)</f>
        <v>0</v>
      </c>
      <c r="EC36" s="73">
        <f t="shared" si="15"/>
        <v>14</v>
      </c>
      <c r="ED36" s="72">
        <f t="shared" si="15"/>
        <v>0</v>
      </c>
      <c r="EE36" s="72">
        <f t="shared" si="15"/>
        <v>0</v>
      </c>
      <c r="EF36" s="72">
        <f t="shared" si="15"/>
        <v>0</v>
      </c>
      <c r="EG36" s="72">
        <f t="shared" si="15"/>
        <v>0</v>
      </c>
      <c r="EH36" s="72">
        <f t="shared" si="15"/>
        <v>0</v>
      </c>
      <c r="EI36" s="72">
        <f t="shared" si="15"/>
        <v>0</v>
      </c>
      <c r="EJ36" s="72">
        <f t="shared" si="15"/>
        <v>0</v>
      </c>
      <c r="EK36" s="72">
        <f t="shared" si="15"/>
        <v>0</v>
      </c>
      <c r="EL36" s="68">
        <f t="shared" si="15"/>
        <v>14</v>
      </c>
      <c r="EM36" s="74">
        <f t="shared" ref="EM36:EW36" si="16">SUM(EM27:EM35)</f>
        <v>4</v>
      </c>
      <c r="EN36" s="72">
        <f t="shared" si="16"/>
        <v>19</v>
      </c>
      <c r="EO36" s="75">
        <f t="shared" si="16"/>
        <v>0</v>
      </c>
      <c r="EP36" s="72">
        <f t="shared" si="16"/>
        <v>0</v>
      </c>
      <c r="EQ36" s="72">
        <f t="shared" si="16"/>
        <v>0</v>
      </c>
      <c r="ER36" s="75">
        <f t="shared" si="16"/>
        <v>0</v>
      </c>
      <c r="ES36" s="72">
        <f t="shared" si="16"/>
        <v>0</v>
      </c>
      <c r="ET36" s="75">
        <f t="shared" si="16"/>
        <v>0</v>
      </c>
      <c r="EU36" s="72">
        <f t="shared" si="16"/>
        <v>0</v>
      </c>
      <c r="EV36" s="75">
        <f t="shared" si="16"/>
        <v>0</v>
      </c>
      <c r="EW36" s="72">
        <f t="shared" si="16"/>
        <v>23</v>
      </c>
      <c r="EX36" s="58">
        <f>SUM(EX27:EX35)</f>
        <v>1</v>
      </c>
      <c r="EY36" s="58">
        <f>SUM(EY27:EY35)</f>
        <v>1</v>
      </c>
      <c r="EZ36" s="58">
        <f t="shared" si="12"/>
        <v>1</v>
      </c>
      <c r="FX36" s="20"/>
      <c r="FY36" s="20"/>
      <c r="FZ36" s="20"/>
    </row>
    <row r="37" spans="1:182" ht="15" thickBot="1" x14ac:dyDescent="0.35">
      <c r="A37" s="13">
        <v>21.8386833333333</v>
      </c>
      <c r="B37" s="1">
        <v>862582230</v>
      </c>
      <c r="C37" s="1">
        <v>2015</v>
      </c>
      <c r="D37" s="2">
        <v>42347</v>
      </c>
      <c r="E37" s="1">
        <v>2030</v>
      </c>
      <c r="F37" s="1">
        <v>3</v>
      </c>
      <c r="G37" s="1">
        <v>4</v>
      </c>
      <c r="H37" s="1">
        <v>86</v>
      </c>
      <c r="I37" s="1">
        <v>86065000</v>
      </c>
      <c r="J37" s="1">
        <v>11.672000000000001</v>
      </c>
      <c r="K37" s="1">
        <v>2675</v>
      </c>
      <c r="L37" s="1">
        <v>0</v>
      </c>
      <c r="M37" s="1" t="s">
        <v>286</v>
      </c>
      <c r="N37" s="1" t="s">
        <v>288</v>
      </c>
      <c r="O37" s="1" t="s">
        <v>516</v>
      </c>
      <c r="P37" s="1" t="s">
        <v>515</v>
      </c>
      <c r="Q37" s="1">
        <v>0</v>
      </c>
      <c r="R37" s="1" t="s">
        <v>281</v>
      </c>
      <c r="S37" s="1" t="s">
        <v>288</v>
      </c>
      <c r="T37" s="1" t="s">
        <v>530</v>
      </c>
      <c r="U37" s="1" t="s">
        <v>283</v>
      </c>
      <c r="V37" s="1">
        <v>10</v>
      </c>
      <c r="W37" s="1">
        <v>36</v>
      </c>
      <c r="X37" s="1" t="s">
        <v>517</v>
      </c>
      <c r="Y37" s="1">
        <v>2</v>
      </c>
      <c r="Z37" s="1">
        <v>2</v>
      </c>
      <c r="AA37" s="1">
        <v>1</v>
      </c>
      <c r="AB37" s="1">
        <v>14</v>
      </c>
      <c r="AC37" s="1">
        <v>2</v>
      </c>
      <c r="AD37" s="1">
        <v>1</v>
      </c>
      <c r="AE37" s="1">
        <v>2</v>
      </c>
      <c r="AF37" s="1">
        <v>1</v>
      </c>
      <c r="AG37" s="1" t="s">
        <v>292</v>
      </c>
      <c r="AH37" s="1">
        <v>2</v>
      </c>
      <c r="AI37" s="1">
        <v>3</v>
      </c>
      <c r="AJ37" s="1">
        <v>1</v>
      </c>
      <c r="AK37" s="1">
        <v>2</v>
      </c>
      <c r="AL37" s="1">
        <v>1</v>
      </c>
      <c r="AM37" s="1">
        <v>4</v>
      </c>
      <c r="AN37" s="1">
        <v>1</v>
      </c>
      <c r="AO37" s="1">
        <v>1</v>
      </c>
      <c r="AP37" s="1">
        <v>1</v>
      </c>
      <c r="AQ37" s="1">
        <v>0</v>
      </c>
      <c r="AR37" s="1">
        <v>0</v>
      </c>
      <c r="AS37" s="1">
        <v>0</v>
      </c>
      <c r="AT37" s="1">
        <v>0</v>
      </c>
      <c r="AU37" s="1">
        <v>1</v>
      </c>
      <c r="AV37" s="1">
        <v>0</v>
      </c>
      <c r="AW37" s="1">
        <v>0</v>
      </c>
      <c r="AX37" s="1">
        <v>77</v>
      </c>
      <c r="AY37" s="1">
        <v>0</v>
      </c>
      <c r="AZ37" s="1">
        <v>0</v>
      </c>
      <c r="BA37" s="1">
        <v>1</v>
      </c>
      <c r="BB37" s="1" t="s">
        <v>286</v>
      </c>
      <c r="BC37" s="1">
        <v>0</v>
      </c>
      <c r="BD37" s="1">
        <v>5</v>
      </c>
      <c r="BE37" s="1">
        <v>14</v>
      </c>
      <c r="BF37" s="1">
        <v>30</v>
      </c>
      <c r="BG37" s="1">
        <v>3</v>
      </c>
      <c r="BH37" s="1">
        <v>495</v>
      </c>
      <c r="BI37" s="1">
        <v>35</v>
      </c>
      <c r="BJ37" s="1">
        <v>1</v>
      </c>
      <c r="BK37" s="1">
        <v>6</v>
      </c>
      <c r="BL37" s="1" t="s">
        <v>288</v>
      </c>
      <c r="BM37" s="1">
        <v>4</v>
      </c>
      <c r="BN37" s="1">
        <v>2</v>
      </c>
      <c r="BO37" s="1">
        <v>0</v>
      </c>
      <c r="BP37" s="1">
        <v>28</v>
      </c>
      <c r="BQ37" s="1" t="s">
        <v>496</v>
      </c>
      <c r="BR37" s="1">
        <v>45</v>
      </c>
      <c r="BS37" s="1" t="s">
        <v>288</v>
      </c>
      <c r="BT37" s="1">
        <v>34500</v>
      </c>
      <c r="BU37" s="1">
        <v>6.3</v>
      </c>
      <c r="BV37" s="1">
        <v>33</v>
      </c>
      <c r="BW37" s="1">
        <v>14</v>
      </c>
      <c r="BX37" s="1">
        <v>14</v>
      </c>
      <c r="BY37" s="1">
        <v>1</v>
      </c>
      <c r="BZ37" s="1">
        <v>1</v>
      </c>
      <c r="CA37" s="1">
        <v>0</v>
      </c>
      <c r="CB37" s="1">
        <v>0</v>
      </c>
      <c r="CC37" s="1">
        <v>0</v>
      </c>
      <c r="CD37" s="1">
        <v>0</v>
      </c>
      <c r="CE37" s="1">
        <v>13</v>
      </c>
      <c r="CF37" s="1">
        <v>4</v>
      </c>
      <c r="CG37" s="1" t="s">
        <v>5</v>
      </c>
      <c r="CH37" s="1">
        <v>1</v>
      </c>
      <c r="CI37" s="1">
        <v>28</v>
      </c>
      <c r="CJ37" s="1">
        <v>1</v>
      </c>
      <c r="CK37" s="1">
        <v>1</v>
      </c>
      <c r="CL37" s="1" t="s">
        <v>286</v>
      </c>
      <c r="CM37" s="1" t="s">
        <v>286</v>
      </c>
      <c r="CN37" s="1" t="s">
        <v>286</v>
      </c>
      <c r="CO37" s="1" t="s">
        <v>286</v>
      </c>
      <c r="CP37" s="1" t="s">
        <v>286</v>
      </c>
      <c r="CQ37" s="1" t="s">
        <v>286</v>
      </c>
      <c r="CR37" s="1" t="s">
        <v>286</v>
      </c>
      <c r="CS37" s="1" t="s">
        <v>286</v>
      </c>
      <c r="CT37" s="1" t="s">
        <v>286</v>
      </c>
      <c r="CU37" s="1" t="s">
        <v>286</v>
      </c>
      <c r="CV37" s="1" t="s">
        <v>288</v>
      </c>
      <c r="CW37" s="1" t="s">
        <v>286</v>
      </c>
      <c r="CX37" s="1" t="s">
        <v>289</v>
      </c>
      <c r="CY37" s="1" t="s">
        <v>286</v>
      </c>
      <c r="CZ37" s="1" t="s">
        <v>286</v>
      </c>
      <c r="DA37" s="1">
        <v>1500</v>
      </c>
      <c r="DB37" s="1">
        <v>1500</v>
      </c>
      <c r="DC37" s="1">
        <v>0</v>
      </c>
      <c r="DD37" s="1">
        <v>4</v>
      </c>
      <c r="DE37" s="1">
        <v>1</v>
      </c>
      <c r="DF37" s="1">
        <v>1</v>
      </c>
      <c r="DG37" s="1">
        <v>0</v>
      </c>
      <c r="DH37" s="1">
        <v>1</v>
      </c>
      <c r="DI37" s="1">
        <v>0</v>
      </c>
      <c r="DJ37" s="1">
        <v>0</v>
      </c>
      <c r="DK37" s="1">
        <v>1</v>
      </c>
      <c r="DL37" s="1">
        <v>0</v>
      </c>
      <c r="DM37" s="1">
        <v>0</v>
      </c>
      <c r="DN37" s="1">
        <v>0</v>
      </c>
      <c r="DO37" s="1">
        <v>26.3042549</v>
      </c>
      <c r="DP37" s="1">
        <v>80.152431000000007</v>
      </c>
      <c r="DQ37" s="2">
        <v>43132</v>
      </c>
      <c r="DR37" s="228">
        <v>0.48394675925925923</v>
      </c>
      <c r="DS37" s="1">
        <v>1</v>
      </c>
      <c r="DT37" s="1" t="s">
        <v>290</v>
      </c>
      <c r="DU37" s="17">
        <f t="shared" si="1"/>
        <v>0</v>
      </c>
      <c r="EA37" s="76" t="s">
        <v>297</v>
      </c>
      <c r="EB37" s="264">
        <f>SUM(EL36,EW36)</f>
        <v>37</v>
      </c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77"/>
      <c r="EY37" s="78"/>
      <c r="FX37" s="20"/>
      <c r="FY37" s="20"/>
      <c r="FZ37" s="20"/>
    </row>
    <row r="38" spans="1:182" x14ac:dyDescent="0.3">
      <c r="A38" s="13">
        <v>21.840299999999999</v>
      </c>
      <c r="B38" s="1">
        <v>862597040</v>
      </c>
      <c r="C38" s="1">
        <v>2015</v>
      </c>
      <c r="D38" s="2">
        <v>42369</v>
      </c>
      <c r="E38" s="1">
        <v>1712</v>
      </c>
      <c r="F38" s="1">
        <v>4</v>
      </c>
      <c r="G38" s="1">
        <v>4</v>
      </c>
      <c r="H38" s="1">
        <v>86</v>
      </c>
      <c r="I38" s="1">
        <v>86065000</v>
      </c>
      <c r="J38" s="1">
        <v>11.672000000000001</v>
      </c>
      <c r="K38" s="1">
        <v>2675</v>
      </c>
      <c r="L38" s="1">
        <v>0</v>
      </c>
      <c r="M38" s="1" t="s">
        <v>286</v>
      </c>
      <c r="N38" s="1" t="s">
        <v>288</v>
      </c>
      <c r="O38" s="1" t="s">
        <v>515</v>
      </c>
      <c r="P38" s="1" t="s">
        <v>516</v>
      </c>
      <c r="Q38" s="1">
        <v>20</v>
      </c>
      <c r="R38" s="1" t="s">
        <v>281</v>
      </c>
      <c r="S38" s="1" t="s">
        <v>155</v>
      </c>
      <c r="T38" s="1" t="s">
        <v>530</v>
      </c>
      <c r="U38" s="1" t="s">
        <v>283</v>
      </c>
      <c r="V38" s="1">
        <v>10</v>
      </c>
      <c r="W38" s="1">
        <v>36</v>
      </c>
      <c r="X38" s="1" t="s">
        <v>517</v>
      </c>
      <c r="Y38" s="1">
        <v>2</v>
      </c>
      <c r="Z38" s="1">
        <v>1</v>
      </c>
      <c r="AA38" s="1">
        <v>1</v>
      </c>
      <c r="AB38" s="1">
        <v>14</v>
      </c>
      <c r="AC38" s="1">
        <v>1</v>
      </c>
      <c r="AD38" s="1">
        <v>1</v>
      </c>
      <c r="AE38" s="1">
        <v>3</v>
      </c>
      <c r="AF38" s="1">
        <v>1</v>
      </c>
      <c r="AG38" s="1" t="s">
        <v>292</v>
      </c>
      <c r="AH38" s="1">
        <v>2</v>
      </c>
      <c r="AI38" s="1">
        <v>5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1</v>
      </c>
      <c r="AV38" s="1">
        <v>0</v>
      </c>
      <c r="AW38" s="1">
        <v>0</v>
      </c>
      <c r="AX38" s="1">
        <v>1</v>
      </c>
      <c r="AY38" s="1">
        <v>0</v>
      </c>
      <c r="AZ38" s="1">
        <v>0</v>
      </c>
      <c r="BA38" s="1">
        <v>1</v>
      </c>
      <c r="BB38" s="1">
        <v>1</v>
      </c>
      <c r="BC38" s="1">
        <v>0</v>
      </c>
      <c r="BD38" s="1">
        <v>5</v>
      </c>
      <c r="BE38" s="1">
        <v>14</v>
      </c>
      <c r="BF38" s="1">
        <v>30</v>
      </c>
      <c r="BG38" s="1">
        <v>3</v>
      </c>
      <c r="BH38" s="1">
        <v>495</v>
      </c>
      <c r="BI38" s="1">
        <v>35</v>
      </c>
      <c r="BJ38" s="1">
        <v>1</v>
      </c>
      <c r="BK38" s="1">
        <v>6</v>
      </c>
      <c r="BL38" s="1" t="s">
        <v>288</v>
      </c>
      <c r="BM38" s="1">
        <v>4</v>
      </c>
      <c r="BN38" s="1">
        <v>2</v>
      </c>
      <c r="BO38" s="1">
        <v>0</v>
      </c>
      <c r="BP38" s="1">
        <v>28</v>
      </c>
      <c r="BQ38" s="1" t="s">
        <v>496</v>
      </c>
      <c r="BR38" s="1">
        <v>45</v>
      </c>
      <c r="BS38" s="1" t="s">
        <v>288</v>
      </c>
      <c r="BT38" s="1">
        <v>34500</v>
      </c>
      <c r="BU38" s="1">
        <v>6.3</v>
      </c>
      <c r="BV38" s="1">
        <v>33</v>
      </c>
      <c r="BW38" s="1">
        <v>14</v>
      </c>
      <c r="BX38" s="1">
        <v>14</v>
      </c>
      <c r="BY38" s="1">
        <v>3</v>
      </c>
      <c r="BZ38" s="1">
        <v>1</v>
      </c>
      <c r="CA38" s="1">
        <v>0</v>
      </c>
      <c r="CB38" s="1">
        <v>0</v>
      </c>
      <c r="CC38" s="1">
        <v>0</v>
      </c>
      <c r="CD38" s="1">
        <v>0</v>
      </c>
      <c r="CE38" s="1">
        <v>2</v>
      </c>
      <c r="CF38" s="1">
        <v>1</v>
      </c>
      <c r="CG38" s="1" t="s">
        <v>300</v>
      </c>
      <c r="CH38" s="1">
        <v>77</v>
      </c>
      <c r="CI38" s="1">
        <v>53</v>
      </c>
      <c r="CJ38" s="1">
        <v>1</v>
      </c>
      <c r="CK38" s="1">
        <v>1</v>
      </c>
      <c r="CL38" s="1">
        <v>14</v>
      </c>
      <c r="CM38" s="1">
        <v>14</v>
      </c>
      <c r="CN38" s="1">
        <v>16</v>
      </c>
      <c r="CO38" s="1">
        <v>1</v>
      </c>
      <c r="CP38" s="1">
        <v>0</v>
      </c>
      <c r="CQ38" s="1">
        <v>0</v>
      </c>
      <c r="CR38" s="1">
        <v>0</v>
      </c>
      <c r="CS38" s="1">
        <v>0</v>
      </c>
      <c r="CT38" s="1">
        <v>9</v>
      </c>
      <c r="CU38" s="1">
        <v>13</v>
      </c>
      <c r="CV38" s="1" t="s">
        <v>300</v>
      </c>
      <c r="CW38" s="1">
        <v>1</v>
      </c>
      <c r="CX38" s="1">
        <v>63</v>
      </c>
      <c r="CY38" s="1">
        <v>1</v>
      </c>
      <c r="CZ38" s="1">
        <v>1</v>
      </c>
      <c r="DA38" s="1">
        <v>3000</v>
      </c>
      <c r="DB38" s="1">
        <v>3000</v>
      </c>
      <c r="DC38" s="1">
        <v>0</v>
      </c>
      <c r="DD38" s="1">
        <v>3</v>
      </c>
      <c r="DE38" s="1">
        <v>2</v>
      </c>
      <c r="DF38" s="1">
        <v>2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26.3042549</v>
      </c>
      <c r="DP38" s="1">
        <v>80.152431000000007</v>
      </c>
      <c r="DQ38" s="2">
        <v>43132</v>
      </c>
      <c r="DR38" s="228">
        <v>0.48394675925925923</v>
      </c>
      <c r="DS38" s="1">
        <v>1</v>
      </c>
      <c r="DT38" s="1" t="s">
        <v>290</v>
      </c>
      <c r="DU38" s="17">
        <f t="shared" si="1"/>
        <v>1</v>
      </c>
      <c r="FX38" s="20"/>
      <c r="FY38" s="20"/>
      <c r="FZ38" s="20"/>
    </row>
    <row r="39" spans="1:182" x14ac:dyDescent="0.3">
      <c r="A39" s="155"/>
      <c r="B39" s="14"/>
      <c r="C39" s="14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5"/>
      <c r="DR39" s="16"/>
      <c r="DS39" s="14"/>
      <c r="DT39" s="14"/>
      <c r="FX39" s="20"/>
      <c r="FY39" s="20"/>
      <c r="FZ39" s="20"/>
    </row>
    <row r="40" spans="1:182" x14ac:dyDescent="0.3">
      <c r="A40" s="155"/>
      <c r="B40" s="14"/>
      <c r="C40" s="14"/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5"/>
      <c r="DR40" s="16"/>
      <c r="DS40" s="14"/>
      <c r="DT40" s="14"/>
      <c r="FX40" s="20"/>
      <c r="FY40" s="20"/>
      <c r="FZ40" s="20"/>
    </row>
    <row r="41" spans="1:182" x14ac:dyDescent="0.3">
      <c r="A41" s="155"/>
      <c r="B41" s="14"/>
      <c r="C41" s="14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5"/>
      <c r="DR41" s="16"/>
      <c r="DS41" s="14"/>
      <c r="DT41" s="14"/>
      <c r="FX41" s="20"/>
      <c r="FY41" s="20"/>
      <c r="FZ41" s="20"/>
    </row>
    <row r="42" spans="1:182" x14ac:dyDescent="0.3">
      <c r="A42" s="155"/>
      <c r="B42" s="14"/>
      <c r="C42" s="14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5"/>
      <c r="DR42" s="16"/>
      <c r="DS42" s="14"/>
      <c r="DT42" s="14"/>
      <c r="FX42" s="20"/>
      <c r="FY42" s="20"/>
      <c r="FZ42" s="20"/>
    </row>
    <row r="43" spans="1:182" ht="15" thickBot="1" x14ac:dyDescent="0.35">
      <c r="A43" s="155"/>
      <c r="B43" s="14"/>
      <c r="C43" s="14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5"/>
      <c r="DR43" s="16"/>
      <c r="DS43" s="14"/>
      <c r="DT43" s="14"/>
      <c r="DX43" s="18"/>
      <c r="FX43" s="20"/>
      <c r="FY43" s="20"/>
      <c r="FZ43" s="20"/>
    </row>
    <row r="44" spans="1:182" ht="15" thickBot="1" x14ac:dyDescent="0.35">
      <c r="A44" s="155"/>
      <c r="B44" s="14"/>
      <c r="C44" s="14"/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5"/>
      <c r="DR44" s="16"/>
      <c r="DS44" s="14"/>
      <c r="DT44" s="14"/>
      <c r="DX44" s="18"/>
      <c r="EA44" s="254" t="s">
        <v>318</v>
      </c>
      <c r="EB44" s="266" t="s">
        <v>306</v>
      </c>
      <c r="EC44" s="257"/>
      <c r="ED44" s="257"/>
      <c r="EE44" s="257"/>
      <c r="EF44" s="257"/>
      <c r="EG44" s="257"/>
      <c r="EH44" s="257"/>
      <c r="EI44" s="257"/>
      <c r="EJ44" s="257"/>
      <c r="EK44" s="257"/>
      <c r="EL44" s="258"/>
      <c r="EM44" s="256" t="s">
        <v>307</v>
      </c>
      <c r="EN44" s="257"/>
      <c r="EO44" s="257"/>
      <c r="EP44" s="257"/>
      <c r="EQ44" s="257"/>
      <c r="ER44" s="257"/>
      <c r="ES44" s="257"/>
      <c r="ET44" s="257"/>
      <c r="EU44" s="257"/>
      <c r="EV44" s="257"/>
      <c r="EW44" s="258"/>
      <c r="EX44" s="263" t="s">
        <v>295</v>
      </c>
      <c r="EY44" s="263"/>
      <c r="EZ44" s="263"/>
      <c r="FX44" s="20"/>
      <c r="FY44" s="20"/>
      <c r="FZ44" s="20"/>
    </row>
    <row r="45" spans="1:182" ht="15" thickBot="1" x14ac:dyDescent="0.35">
      <c r="A45" s="155"/>
      <c r="B45" s="14"/>
      <c r="C45" s="14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5"/>
      <c r="DR45" s="16"/>
      <c r="DS45" s="14"/>
      <c r="DT45" s="14"/>
      <c r="DX45" s="18"/>
      <c r="EA45" s="265"/>
      <c r="EB45" s="46" t="str">
        <f t="shared" ref="EB45:EK45" si="17">EB4</f>
        <v>21.7-21.8</v>
      </c>
      <c r="EC45" s="79" t="str">
        <f t="shared" si="17"/>
        <v>21.8-21.9</v>
      </c>
      <c r="ED45" s="46" t="str">
        <f t="shared" si="17"/>
        <v>21.9-22</v>
      </c>
      <c r="EE45" s="46" t="str">
        <f t="shared" si="17"/>
        <v>22-22.1</v>
      </c>
      <c r="EF45" s="46" t="str">
        <f t="shared" si="17"/>
        <v>22.1-22.2</v>
      </c>
      <c r="EG45" s="80" t="str">
        <f t="shared" si="17"/>
        <v>22.2-22.3</v>
      </c>
      <c r="EH45" s="46" t="str">
        <f t="shared" si="17"/>
        <v>22.3-22.4</v>
      </c>
      <c r="EI45" s="80" t="str">
        <f t="shared" si="17"/>
        <v>22.4-22.5</v>
      </c>
      <c r="EJ45" s="46" t="str">
        <f t="shared" si="17"/>
        <v>22.5-22.6</v>
      </c>
      <c r="EK45" s="81" t="str">
        <f t="shared" si="17"/>
        <v>22.6-22.7</v>
      </c>
      <c r="EL45" s="46" t="s">
        <v>297</v>
      </c>
      <c r="EM45" s="82" t="str">
        <f t="shared" ref="EM45:EV45" si="18">EB$4</f>
        <v>21.7-21.8</v>
      </c>
      <c r="EN45" s="46" t="str">
        <f t="shared" si="18"/>
        <v>21.8-21.9</v>
      </c>
      <c r="EO45" s="46" t="str">
        <f t="shared" si="18"/>
        <v>21.9-22</v>
      </c>
      <c r="EP45" s="80" t="str">
        <f t="shared" si="18"/>
        <v>22-22.1</v>
      </c>
      <c r="EQ45" s="46" t="str">
        <f t="shared" si="18"/>
        <v>22.1-22.2</v>
      </c>
      <c r="ER45" s="80" t="str">
        <f t="shared" si="18"/>
        <v>22.2-22.3</v>
      </c>
      <c r="ES45" s="46" t="str">
        <f t="shared" si="18"/>
        <v>22.3-22.4</v>
      </c>
      <c r="ET45" s="80" t="str">
        <f t="shared" si="18"/>
        <v>22.4-22.5</v>
      </c>
      <c r="EU45" s="46" t="str">
        <f t="shared" si="18"/>
        <v>22.5-22.6</v>
      </c>
      <c r="EV45" s="81" t="str">
        <f t="shared" si="18"/>
        <v>22.6-22.7</v>
      </c>
      <c r="EW45" s="46" t="s">
        <v>297</v>
      </c>
      <c r="EX45" s="83" t="s">
        <v>308</v>
      </c>
      <c r="EY45" s="84" t="s">
        <v>309</v>
      </c>
      <c r="EZ45" s="58" t="s">
        <v>310</v>
      </c>
      <c r="FX45" s="20"/>
      <c r="FY45" s="20"/>
      <c r="FZ45" s="20"/>
    </row>
    <row r="46" spans="1:182" x14ac:dyDescent="0.3">
      <c r="A46" s="155"/>
      <c r="B46" s="14"/>
      <c r="C46" s="14"/>
      <c r="D46" s="1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5"/>
      <c r="DR46" s="16"/>
      <c r="DS46" s="14"/>
      <c r="DT46" s="14"/>
      <c r="DX46" s="18"/>
      <c r="EA46" s="85" t="s">
        <v>130</v>
      </c>
      <c r="EB46" s="86">
        <f t="shared" ref="EB46:EJ74" si="19">COUNTIFS($CG:$CG,"N",$A:$A,"&gt;="&amp;EB$1,$A:$A,"&lt;"&amp;EC$1,$AB:$AB,$DZ47)+COUNTIFS($CG:$CG,"E",$A:$A,"&gt;="&amp;EB$1,$A:$A,"&lt;"&amp;EC$1,$AB:$AB,$DZ47)</f>
        <v>0</v>
      </c>
      <c r="EC46" s="87">
        <f t="shared" si="19"/>
        <v>0</v>
      </c>
      <c r="ED46" s="86">
        <f t="shared" si="19"/>
        <v>0</v>
      </c>
      <c r="EE46" s="86">
        <f t="shared" si="19"/>
        <v>0</v>
      </c>
      <c r="EF46" s="86">
        <f t="shared" si="19"/>
        <v>0</v>
      </c>
      <c r="EG46" s="88">
        <f t="shared" si="19"/>
        <v>0</v>
      </c>
      <c r="EH46" s="86">
        <f t="shared" si="19"/>
        <v>0</v>
      </c>
      <c r="EI46" s="86">
        <f t="shared" si="19"/>
        <v>0</v>
      </c>
      <c r="EJ46" s="86">
        <f t="shared" si="19"/>
        <v>0</v>
      </c>
      <c r="EK46" s="86">
        <f t="shared" ref="EK46:EK84" si="20">COUNTIFS($CG:$CG,"N",$A:$A,"&gt;="&amp;EK$1,$A:$A,"&lt;="&amp;EL$1,$AB:$AB,$DZ47)+COUNTIFS($CG:$CG,"E",$A:$A,"&gt;="&amp;EK$1,$A:$A,"&lt;="&amp;EL$1,$AB:$AB,$DZ47)</f>
        <v>0</v>
      </c>
      <c r="EL46" s="86">
        <f>SUM(EB46:EK46)</f>
        <v>0</v>
      </c>
      <c r="EM46" s="86">
        <f t="shared" ref="EM46:EU74" si="21">COUNTIFS($CG:$CG,"S",$A:$A,"&gt;="&amp;EB$1,$A:$A,"&lt;"&amp;EC$1,$AB:$AB,$DZ47)+COUNTIFS($CG:$CG,"W",$A:$A,"&gt;="&amp;EB$1,$A:$A,"&lt;"&amp;EC$1,$AB:$AB,$DZ47)</f>
        <v>0</v>
      </c>
      <c r="EN46" s="86">
        <f t="shared" si="21"/>
        <v>0</v>
      </c>
      <c r="EO46" s="86">
        <f t="shared" si="21"/>
        <v>0</v>
      </c>
      <c r="EP46" s="86">
        <f t="shared" si="21"/>
        <v>0</v>
      </c>
      <c r="EQ46" s="86">
        <f t="shared" si="21"/>
        <v>0</v>
      </c>
      <c r="ER46" s="86">
        <f t="shared" si="21"/>
        <v>0</v>
      </c>
      <c r="ES46" s="86">
        <f t="shared" si="21"/>
        <v>0</v>
      </c>
      <c r="ET46" s="86">
        <f t="shared" si="21"/>
        <v>0</v>
      </c>
      <c r="EU46" s="86">
        <f t="shared" si="21"/>
        <v>0</v>
      </c>
      <c r="EV46" s="86">
        <f t="shared" ref="EV46:EV84" si="22">COUNTIFS($CG:$CG,"S",$A:$A,"&gt;="&amp;EK$1,$A:$A,"&lt;="&amp;EL$1,$AB:$AB,$DZ47)+COUNTIFS($CG:$CG,"W",$A:$A,"&gt;="&amp;EK$1,$A:$A,"&lt;="&amp;EL$1,$AB:$AB,$DZ47)</f>
        <v>0</v>
      </c>
      <c r="EW46" s="86">
        <f>SUM(EM46:EV46)</f>
        <v>0</v>
      </c>
      <c r="EX46" s="58">
        <f t="shared" ref="EX46:EX84" si="23">IF($EL$85=0,0,EL46/$EL$85)</f>
        <v>0</v>
      </c>
      <c r="EY46" s="58">
        <f t="shared" ref="EY46:EY84" si="24">IF($EW$85=0,0,EW46/$EW$85)</f>
        <v>0</v>
      </c>
      <c r="EZ46" s="58">
        <f t="shared" ref="EZ46:EZ85" si="25">(EL46+EW46)/$EB$86</f>
        <v>0</v>
      </c>
      <c r="FX46" s="20"/>
      <c r="FY46" s="20"/>
      <c r="FZ46" s="20"/>
    </row>
    <row r="47" spans="1:182" x14ac:dyDescent="0.3">
      <c r="A47" s="155"/>
      <c r="B47" s="14"/>
      <c r="C47" s="14"/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5"/>
      <c r="DR47" s="16"/>
      <c r="DS47" s="14"/>
      <c r="DT47" s="14"/>
      <c r="DX47" s="18"/>
      <c r="DZ47" s="59">
        <v>1</v>
      </c>
      <c r="EA47" s="60" t="s">
        <v>319</v>
      </c>
      <c r="EB47" s="86">
        <f t="shared" si="19"/>
        <v>0</v>
      </c>
      <c r="EC47" s="87">
        <f t="shared" si="19"/>
        <v>0</v>
      </c>
      <c r="ED47" s="86">
        <f t="shared" si="19"/>
        <v>0</v>
      </c>
      <c r="EE47" s="86">
        <f t="shared" si="19"/>
        <v>0</v>
      </c>
      <c r="EF47" s="86">
        <f t="shared" si="19"/>
        <v>0</v>
      </c>
      <c r="EG47" s="86">
        <f t="shared" si="19"/>
        <v>0</v>
      </c>
      <c r="EH47" s="86">
        <f t="shared" si="19"/>
        <v>0</v>
      </c>
      <c r="EI47" s="86">
        <f t="shared" si="19"/>
        <v>0</v>
      </c>
      <c r="EJ47" s="86">
        <f t="shared" si="19"/>
        <v>0</v>
      </c>
      <c r="EK47" s="86">
        <f t="shared" si="20"/>
        <v>0</v>
      </c>
      <c r="EL47" s="86">
        <f t="shared" ref="EL47:EL84" si="26">SUM(EB47:EK47)</f>
        <v>0</v>
      </c>
      <c r="EM47" s="86">
        <f t="shared" si="21"/>
        <v>0</v>
      </c>
      <c r="EN47" s="86">
        <f t="shared" si="21"/>
        <v>0</v>
      </c>
      <c r="EO47" s="86">
        <f t="shared" si="21"/>
        <v>0</v>
      </c>
      <c r="EP47" s="86">
        <f t="shared" si="21"/>
        <v>0</v>
      </c>
      <c r="EQ47" s="86">
        <f t="shared" si="21"/>
        <v>0</v>
      </c>
      <c r="ER47" s="86">
        <f t="shared" si="21"/>
        <v>0</v>
      </c>
      <c r="ES47" s="86">
        <f t="shared" si="21"/>
        <v>0</v>
      </c>
      <c r="ET47" s="86">
        <f t="shared" si="21"/>
        <v>0</v>
      </c>
      <c r="EU47" s="86">
        <f t="shared" si="21"/>
        <v>0</v>
      </c>
      <c r="EV47" s="86">
        <f t="shared" si="22"/>
        <v>0</v>
      </c>
      <c r="EW47" s="86">
        <f t="shared" ref="EW47:EW85" si="27">SUM(EM47:EV47)</f>
        <v>0</v>
      </c>
      <c r="EX47" s="58">
        <f t="shared" si="23"/>
        <v>0</v>
      </c>
      <c r="EY47" s="58">
        <f t="shared" si="24"/>
        <v>0</v>
      </c>
      <c r="EZ47" s="58">
        <f t="shared" si="25"/>
        <v>0</v>
      </c>
      <c r="FX47" s="20"/>
      <c r="FY47" s="20"/>
      <c r="FZ47" s="20"/>
    </row>
    <row r="48" spans="1:182" x14ac:dyDescent="0.3">
      <c r="A48" s="155"/>
      <c r="B48" s="14"/>
      <c r="C48" s="14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5"/>
      <c r="DR48" s="16"/>
      <c r="DS48" s="14"/>
      <c r="DT48" s="14"/>
      <c r="DX48" s="18"/>
      <c r="DZ48" s="59">
        <v>2</v>
      </c>
      <c r="EA48" s="60" t="s">
        <v>320</v>
      </c>
      <c r="EB48" s="86">
        <f t="shared" si="19"/>
        <v>0</v>
      </c>
      <c r="EC48" s="87">
        <f t="shared" si="19"/>
        <v>0</v>
      </c>
      <c r="ED48" s="86">
        <f t="shared" si="19"/>
        <v>0</v>
      </c>
      <c r="EE48" s="86">
        <f t="shared" si="19"/>
        <v>0</v>
      </c>
      <c r="EF48" s="86">
        <f t="shared" si="19"/>
        <v>0</v>
      </c>
      <c r="EG48" s="86">
        <f t="shared" si="19"/>
        <v>0</v>
      </c>
      <c r="EH48" s="86">
        <f t="shared" si="19"/>
        <v>0</v>
      </c>
      <c r="EI48" s="86">
        <f t="shared" si="19"/>
        <v>0</v>
      </c>
      <c r="EJ48" s="86">
        <f t="shared" si="19"/>
        <v>0</v>
      </c>
      <c r="EK48" s="86">
        <f t="shared" si="20"/>
        <v>0</v>
      </c>
      <c r="EL48" s="86">
        <f t="shared" si="26"/>
        <v>0</v>
      </c>
      <c r="EM48" s="86">
        <f t="shared" si="21"/>
        <v>0</v>
      </c>
      <c r="EN48" s="86">
        <f t="shared" si="21"/>
        <v>0</v>
      </c>
      <c r="EO48" s="86">
        <f t="shared" si="21"/>
        <v>0</v>
      </c>
      <c r="EP48" s="86">
        <f t="shared" si="21"/>
        <v>0</v>
      </c>
      <c r="EQ48" s="86">
        <f t="shared" si="21"/>
        <v>0</v>
      </c>
      <c r="ER48" s="86">
        <f t="shared" si="21"/>
        <v>0</v>
      </c>
      <c r="ES48" s="86">
        <f t="shared" si="21"/>
        <v>0</v>
      </c>
      <c r="ET48" s="86">
        <f t="shared" si="21"/>
        <v>0</v>
      </c>
      <c r="EU48" s="86">
        <f t="shared" si="21"/>
        <v>0</v>
      </c>
      <c r="EV48" s="86">
        <f t="shared" si="22"/>
        <v>0</v>
      </c>
      <c r="EW48" s="86">
        <f t="shared" si="27"/>
        <v>0</v>
      </c>
      <c r="EX48" s="58">
        <f t="shared" si="23"/>
        <v>0</v>
      </c>
      <c r="EY48" s="58">
        <f t="shared" si="24"/>
        <v>0</v>
      </c>
      <c r="EZ48" s="58">
        <f t="shared" si="25"/>
        <v>0</v>
      </c>
      <c r="FX48" s="20"/>
      <c r="FY48" s="20"/>
      <c r="FZ48" s="20"/>
    </row>
    <row r="49" spans="1:182" x14ac:dyDescent="0.3">
      <c r="A49" s="155"/>
      <c r="B49" s="14"/>
      <c r="C49" s="14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5"/>
      <c r="DR49" s="16"/>
      <c r="DS49" s="14"/>
      <c r="DT49" s="14"/>
      <c r="DX49" s="18"/>
      <c r="DZ49" s="59">
        <v>3</v>
      </c>
      <c r="EA49" s="60" t="s">
        <v>321</v>
      </c>
      <c r="EB49" s="86">
        <f t="shared" si="19"/>
        <v>0</v>
      </c>
      <c r="EC49" s="87">
        <f t="shared" si="19"/>
        <v>0</v>
      </c>
      <c r="ED49" s="86">
        <f t="shared" si="19"/>
        <v>0</v>
      </c>
      <c r="EE49" s="86">
        <f t="shared" si="19"/>
        <v>0</v>
      </c>
      <c r="EF49" s="86">
        <f t="shared" si="19"/>
        <v>0</v>
      </c>
      <c r="EG49" s="86">
        <f t="shared" si="19"/>
        <v>0</v>
      </c>
      <c r="EH49" s="86">
        <f t="shared" si="19"/>
        <v>0</v>
      </c>
      <c r="EI49" s="86">
        <f t="shared" si="19"/>
        <v>0</v>
      </c>
      <c r="EJ49" s="86">
        <f t="shared" si="19"/>
        <v>0</v>
      </c>
      <c r="EK49" s="86">
        <f t="shared" si="20"/>
        <v>0</v>
      </c>
      <c r="EL49" s="86">
        <f t="shared" si="26"/>
        <v>0</v>
      </c>
      <c r="EM49" s="86">
        <f t="shared" si="21"/>
        <v>0</v>
      </c>
      <c r="EN49" s="86">
        <f t="shared" si="21"/>
        <v>0</v>
      </c>
      <c r="EO49" s="86">
        <f t="shared" si="21"/>
        <v>0</v>
      </c>
      <c r="EP49" s="86">
        <f t="shared" si="21"/>
        <v>0</v>
      </c>
      <c r="EQ49" s="86">
        <f t="shared" si="21"/>
        <v>0</v>
      </c>
      <c r="ER49" s="86">
        <f t="shared" si="21"/>
        <v>0</v>
      </c>
      <c r="ES49" s="86">
        <f t="shared" si="21"/>
        <v>0</v>
      </c>
      <c r="ET49" s="86">
        <f t="shared" si="21"/>
        <v>0</v>
      </c>
      <c r="EU49" s="86">
        <f t="shared" si="21"/>
        <v>0</v>
      </c>
      <c r="EV49" s="86">
        <f t="shared" si="22"/>
        <v>0</v>
      </c>
      <c r="EW49" s="86">
        <f t="shared" si="27"/>
        <v>0</v>
      </c>
      <c r="EX49" s="58">
        <f t="shared" si="23"/>
        <v>0</v>
      </c>
      <c r="EY49" s="58">
        <f t="shared" si="24"/>
        <v>0</v>
      </c>
      <c r="EZ49" s="58">
        <f t="shared" si="25"/>
        <v>0</v>
      </c>
      <c r="FX49" s="20"/>
      <c r="FY49" s="20"/>
      <c r="FZ49" s="20"/>
    </row>
    <row r="50" spans="1:182" x14ac:dyDescent="0.3">
      <c r="A50" s="155"/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5"/>
      <c r="DR50" s="16"/>
      <c r="DS50" s="14"/>
      <c r="DT50" s="14"/>
      <c r="DX50" s="18"/>
      <c r="DZ50" s="59">
        <v>4</v>
      </c>
      <c r="EA50" s="60" t="s">
        <v>125</v>
      </c>
      <c r="EB50" s="86">
        <f t="shared" si="19"/>
        <v>0</v>
      </c>
      <c r="EC50" s="87">
        <f t="shared" si="19"/>
        <v>0</v>
      </c>
      <c r="ED50" s="86">
        <f t="shared" si="19"/>
        <v>0</v>
      </c>
      <c r="EE50" s="86">
        <f t="shared" si="19"/>
        <v>0</v>
      </c>
      <c r="EF50" s="86">
        <f t="shared" si="19"/>
        <v>0</v>
      </c>
      <c r="EG50" s="86">
        <f t="shared" si="19"/>
        <v>0</v>
      </c>
      <c r="EH50" s="86">
        <f t="shared" si="19"/>
        <v>0</v>
      </c>
      <c r="EI50" s="86">
        <f t="shared" si="19"/>
        <v>0</v>
      </c>
      <c r="EJ50" s="86">
        <f t="shared" si="19"/>
        <v>0</v>
      </c>
      <c r="EK50" s="86">
        <f t="shared" si="20"/>
        <v>0</v>
      </c>
      <c r="EL50" s="86">
        <f t="shared" si="26"/>
        <v>0</v>
      </c>
      <c r="EM50" s="86">
        <f t="shared" si="21"/>
        <v>0</v>
      </c>
      <c r="EN50" s="86">
        <f t="shared" si="21"/>
        <v>0</v>
      </c>
      <c r="EO50" s="86">
        <f t="shared" si="21"/>
        <v>0</v>
      </c>
      <c r="EP50" s="86">
        <f t="shared" si="21"/>
        <v>0</v>
      </c>
      <c r="EQ50" s="86">
        <f t="shared" si="21"/>
        <v>0</v>
      </c>
      <c r="ER50" s="86">
        <f t="shared" si="21"/>
        <v>0</v>
      </c>
      <c r="ES50" s="86">
        <f t="shared" si="21"/>
        <v>0</v>
      </c>
      <c r="ET50" s="86">
        <f t="shared" si="21"/>
        <v>0</v>
      </c>
      <c r="EU50" s="86">
        <f t="shared" si="21"/>
        <v>0</v>
      </c>
      <c r="EV50" s="86">
        <f t="shared" si="22"/>
        <v>0</v>
      </c>
      <c r="EW50" s="86">
        <f t="shared" si="27"/>
        <v>0</v>
      </c>
      <c r="EX50" s="58">
        <f t="shared" si="23"/>
        <v>0</v>
      </c>
      <c r="EY50" s="58">
        <f t="shared" si="24"/>
        <v>0</v>
      </c>
      <c r="EZ50" s="58">
        <f t="shared" si="25"/>
        <v>0</v>
      </c>
      <c r="FX50" s="20"/>
      <c r="FY50" s="20"/>
      <c r="FZ50" s="20"/>
    </row>
    <row r="51" spans="1:182" x14ac:dyDescent="0.3">
      <c r="A51" s="155"/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5"/>
      <c r="DR51" s="16"/>
      <c r="DS51" s="14"/>
      <c r="DT51" s="14"/>
      <c r="DX51" s="18"/>
      <c r="DZ51" s="59">
        <v>5</v>
      </c>
      <c r="EA51" s="60" t="s">
        <v>322</v>
      </c>
      <c r="EB51" s="86">
        <f t="shared" si="19"/>
        <v>0</v>
      </c>
      <c r="EC51" s="87">
        <f t="shared" si="19"/>
        <v>0</v>
      </c>
      <c r="ED51" s="86">
        <f t="shared" si="19"/>
        <v>0</v>
      </c>
      <c r="EE51" s="86">
        <f t="shared" si="19"/>
        <v>0</v>
      </c>
      <c r="EF51" s="86">
        <f t="shared" si="19"/>
        <v>0</v>
      </c>
      <c r="EG51" s="86">
        <f t="shared" si="19"/>
        <v>0</v>
      </c>
      <c r="EH51" s="86">
        <f t="shared" si="19"/>
        <v>0</v>
      </c>
      <c r="EI51" s="86">
        <f t="shared" si="19"/>
        <v>0</v>
      </c>
      <c r="EJ51" s="86">
        <f t="shared" si="19"/>
        <v>0</v>
      </c>
      <c r="EK51" s="86">
        <f t="shared" si="20"/>
        <v>0</v>
      </c>
      <c r="EL51" s="86">
        <f t="shared" si="26"/>
        <v>0</v>
      </c>
      <c r="EM51" s="86">
        <f t="shared" si="21"/>
        <v>0</v>
      </c>
      <c r="EN51" s="86">
        <f t="shared" si="21"/>
        <v>0</v>
      </c>
      <c r="EO51" s="86">
        <f t="shared" si="21"/>
        <v>0</v>
      </c>
      <c r="EP51" s="86">
        <f t="shared" si="21"/>
        <v>0</v>
      </c>
      <c r="EQ51" s="86">
        <f t="shared" si="21"/>
        <v>0</v>
      </c>
      <c r="ER51" s="86">
        <f t="shared" si="21"/>
        <v>0</v>
      </c>
      <c r="ES51" s="86">
        <f t="shared" si="21"/>
        <v>0</v>
      </c>
      <c r="ET51" s="86">
        <f t="shared" si="21"/>
        <v>0</v>
      </c>
      <c r="EU51" s="86">
        <f t="shared" si="21"/>
        <v>0</v>
      </c>
      <c r="EV51" s="86">
        <f t="shared" si="22"/>
        <v>0</v>
      </c>
      <c r="EW51" s="86">
        <f t="shared" si="27"/>
        <v>0</v>
      </c>
      <c r="EX51" s="58">
        <f t="shared" si="23"/>
        <v>0</v>
      </c>
      <c r="EY51" s="58">
        <f t="shared" si="24"/>
        <v>0</v>
      </c>
      <c r="EZ51" s="58">
        <f t="shared" si="25"/>
        <v>0</v>
      </c>
      <c r="FX51" s="20"/>
      <c r="FY51" s="20"/>
      <c r="FZ51" s="20"/>
    </row>
    <row r="52" spans="1:182" x14ac:dyDescent="0.3">
      <c r="A52" s="155"/>
      <c r="B52" s="14"/>
      <c r="C52" s="14"/>
      <c r="D52" s="1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5"/>
      <c r="DR52" s="16"/>
      <c r="DS52" s="14"/>
      <c r="DT52" s="14"/>
      <c r="DX52" s="18"/>
      <c r="DZ52" s="59">
        <v>6</v>
      </c>
      <c r="EA52" s="60" t="s">
        <v>323</v>
      </c>
      <c r="EB52" s="86">
        <f t="shared" si="19"/>
        <v>0</v>
      </c>
      <c r="EC52" s="87">
        <f t="shared" si="19"/>
        <v>0</v>
      </c>
      <c r="ED52" s="86">
        <f t="shared" si="19"/>
        <v>0</v>
      </c>
      <c r="EE52" s="86">
        <f t="shared" si="19"/>
        <v>0</v>
      </c>
      <c r="EF52" s="86">
        <f t="shared" si="19"/>
        <v>0</v>
      </c>
      <c r="EG52" s="86">
        <f t="shared" si="19"/>
        <v>0</v>
      </c>
      <c r="EH52" s="86">
        <f t="shared" si="19"/>
        <v>0</v>
      </c>
      <c r="EI52" s="86">
        <f t="shared" si="19"/>
        <v>0</v>
      </c>
      <c r="EJ52" s="86">
        <f t="shared" si="19"/>
        <v>0</v>
      </c>
      <c r="EK52" s="86">
        <f t="shared" si="20"/>
        <v>0</v>
      </c>
      <c r="EL52" s="86">
        <f t="shared" si="26"/>
        <v>0</v>
      </c>
      <c r="EM52" s="86">
        <f t="shared" si="21"/>
        <v>0</v>
      </c>
      <c r="EN52" s="86">
        <f t="shared" si="21"/>
        <v>0</v>
      </c>
      <c r="EO52" s="86">
        <f t="shared" si="21"/>
        <v>0</v>
      </c>
      <c r="EP52" s="86">
        <f t="shared" si="21"/>
        <v>0</v>
      </c>
      <c r="EQ52" s="86">
        <f t="shared" si="21"/>
        <v>0</v>
      </c>
      <c r="ER52" s="86">
        <f t="shared" si="21"/>
        <v>0</v>
      </c>
      <c r="ES52" s="86">
        <f t="shared" si="21"/>
        <v>0</v>
      </c>
      <c r="ET52" s="86">
        <f t="shared" si="21"/>
        <v>0</v>
      </c>
      <c r="EU52" s="86">
        <f t="shared" si="21"/>
        <v>0</v>
      </c>
      <c r="EV52" s="86">
        <f t="shared" si="22"/>
        <v>0</v>
      </c>
      <c r="EW52" s="86">
        <f t="shared" si="27"/>
        <v>0</v>
      </c>
      <c r="EX52" s="58">
        <f t="shared" si="23"/>
        <v>0</v>
      </c>
      <c r="EY52" s="58">
        <f t="shared" si="24"/>
        <v>0</v>
      </c>
      <c r="EZ52" s="58">
        <f t="shared" si="25"/>
        <v>0</v>
      </c>
      <c r="FX52" s="20"/>
      <c r="FY52" s="20"/>
      <c r="FZ52" s="20"/>
    </row>
    <row r="53" spans="1:182" x14ac:dyDescent="0.3">
      <c r="DX53" s="18"/>
      <c r="DZ53" s="59">
        <v>7</v>
      </c>
      <c r="EA53" s="60" t="s">
        <v>324</v>
      </c>
      <c r="EB53" s="86">
        <f t="shared" si="19"/>
        <v>0</v>
      </c>
      <c r="EC53" s="87">
        <f t="shared" si="19"/>
        <v>0</v>
      </c>
      <c r="ED53" s="86">
        <f t="shared" si="19"/>
        <v>0</v>
      </c>
      <c r="EE53" s="86">
        <f t="shared" si="19"/>
        <v>0</v>
      </c>
      <c r="EF53" s="86">
        <f t="shared" si="19"/>
        <v>0</v>
      </c>
      <c r="EG53" s="86">
        <f t="shared" si="19"/>
        <v>0</v>
      </c>
      <c r="EH53" s="86">
        <f t="shared" si="19"/>
        <v>0</v>
      </c>
      <c r="EI53" s="86">
        <f t="shared" si="19"/>
        <v>0</v>
      </c>
      <c r="EJ53" s="86">
        <f t="shared" si="19"/>
        <v>0</v>
      </c>
      <c r="EK53" s="86">
        <f t="shared" si="20"/>
        <v>0</v>
      </c>
      <c r="EL53" s="86">
        <f t="shared" si="26"/>
        <v>0</v>
      </c>
      <c r="EM53" s="86">
        <f t="shared" si="21"/>
        <v>0</v>
      </c>
      <c r="EN53" s="86">
        <f t="shared" si="21"/>
        <v>0</v>
      </c>
      <c r="EO53" s="86">
        <f t="shared" si="21"/>
        <v>0</v>
      </c>
      <c r="EP53" s="86">
        <f t="shared" si="21"/>
        <v>0</v>
      </c>
      <c r="EQ53" s="86">
        <f t="shared" si="21"/>
        <v>0</v>
      </c>
      <c r="ER53" s="86">
        <f t="shared" si="21"/>
        <v>0</v>
      </c>
      <c r="ES53" s="86">
        <f t="shared" si="21"/>
        <v>0</v>
      </c>
      <c r="ET53" s="86">
        <f t="shared" si="21"/>
        <v>0</v>
      </c>
      <c r="EU53" s="86">
        <f t="shared" si="21"/>
        <v>0</v>
      </c>
      <c r="EV53" s="86">
        <f t="shared" si="22"/>
        <v>0</v>
      </c>
      <c r="EW53" s="86">
        <f t="shared" si="27"/>
        <v>0</v>
      </c>
      <c r="EX53" s="58">
        <f t="shared" si="23"/>
        <v>0</v>
      </c>
      <c r="EY53" s="58">
        <f t="shared" si="24"/>
        <v>0</v>
      </c>
      <c r="EZ53" s="58">
        <f t="shared" si="25"/>
        <v>0</v>
      </c>
      <c r="FX53" s="20"/>
      <c r="FY53" s="20"/>
      <c r="FZ53" s="20"/>
    </row>
    <row r="54" spans="1:182" x14ac:dyDescent="0.3">
      <c r="DX54" s="18"/>
      <c r="DZ54" s="59">
        <v>8</v>
      </c>
      <c r="EA54" s="60" t="s">
        <v>325</v>
      </c>
      <c r="EB54" s="86">
        <f t="shared" si="19"/>
        <v>0</v>
      </c>
      <c r="EC54" s="87">
        <f t="shared" si="19"/>
        <v>0</v>
      </c>
      <c r="ED54" s="86">
        <f t="shared" si="19"/>
        <v>0</v>
      </c>
      <c r="EE54" s="86">
        <f t="shared" si="19"/>
        <v>0</v>
      </c>
      <c r="EF54" s="86">
        <f t="shared" si="19"/>
        <v>0</v>
      </c>
      <c r="EG54" s="86">
        <f t="shared" si="19"/>
        <v>0</v>
      </c>
      <c r="EH54" s="86">
        <f t="shared" si="19"/>
        <v>0</v>
      </c>
      <c r="EI54" s="86">
        <f t="shared" si="19"/>
        <v>0</v>
      </c>
      <c r="EJ54" s="86">
        <f t="shared" si="19"/>
        <v>0</v>
      </c>
      <c r="EK54" s="86">
        <f t="shared" si="20"/>
        <v>0</v>
      </c>
      <c r="EL54" s="86">
        <f t="shared" si="26"/>
        <v>0</v>
      </c>
      <c r="EM54" s="86">
        <f t="shared" si="21"/>
        <v>0</v>
      </c>
      <c r="EN54" s="86">
        <f t="shared" si="21"/>
        <v>0</v>
      </c>
      <c r="EO54" s="86">
        <f t="shared" si="21"/>
        <v>0</v>
      </c>
      <c r="EP54" s="86">
        <f t="shared" si="21"/>
        <v>0</v>
      </c>
      <c r="EQ54" s="86">
        <f t="shared" si="21"/>
        <v>0</v>
      </c>
      <c r="ER54" s="86">
        <f t="shared" si="21"/>
        <v>0</v>
      </c>
      <c r="ES54" s="86">
        <f t="shared" si="21"/>
        <v>0</v>
      </c>
      <c r="ET54" s="86">
        <f t="shared" si="21"/>
        <v>0</v>
      </c>
      <c r="EU54" s="86">
        <f t="shared" si="21"/>
        <v>0</v>
      </c>
      <c r="EV54" s="86">
        <f t="shared" si="22"/>
        <v>0</v>
      </c>
      <c r="EW54" s="86">
        <f t="shared" si="27"/>
        <v>0</v>
      </c>
      <c r="EX54" s="58">
        <f t="shared" si="23"/>
        <v>0</v>
      </c>
      <c r="EY54" s="58">
        <f t="shared" si="24"/>
        <v>0</v>
      </c>
      <c r="EZ54" s="58">
        <f t="shared" si="25"/>
        <v>0</v>
      </c>
      <c r="FX54" s="20"/>
      <c r="FY54" s="20"/>
      <c r="FZ54" s="20"/>
    </row>
    <row r="55" spans="1:182" x14ac:dyDescent="0.3">
      <c r="DX55" s="18"/>
      <c r="DZ55" s="59">
        <v>9</v>
      </c>
      <c r="EA55" s="60" t="s">
        <v>326</v>
      </c>
      <c r="EB55" s="86">
        <f t="shared" si="19"/>
        <v>0</v>
      </c>
      <c r="EC55" s="87">
        <f t="shared" si="19"/>
        <v>0</v>
      </c>
      <c r="ED55" s="86">
        <f t="shared" si="19"/>
        <v>0</v>
      </c>
      <c r="EE55" s="86">
        <f t="shared" si="19"/>
        <v>0</v>
      </c>
      <c r="EF55" s="86">
        <f t="shared" si="19"/>
        <v>0</v>
      </c>
      <c r="EG55" s="86">
        <f t="shared" si="19"/>
        <v>0</v>
      </c>
      <c r="EH55" s="86">
        <f t="shared" si="19"/>
        <v>0</v>
      </c>
      <c r="EI55" s="86">
        <f t="shared" si="19"/>
        <v>0</v>
      </c>
      <c r="EJ55" s="86">
        <f t="shared" si="19"/>
        <v>0</v>
      </c>
      <c r="EK55" s="86">
        <f t="shared" si="20"/>
        <v>0</v>
      </c>
      <c r="EL55" s="86">
        <f t="shared" si="26"/>
        <v>0</v>
      </c>
      <c r="EM55" s="86">
        <f t="shared" si="21"/>
        <v>0</v>
      </c>
      <c r="EN55" s="86">
        <f t="shared" si="21"/>
        <v>0</v>
      </c>
      <c r="EO55" s="86">
        <f t="shared" si="21"/>
        <v>0</v>
      </c>
      <c r="EP55" s="86">
        <f t="shared" si="21"/>
        <v>0</v>
      </c>
      <c r="EQ55" s="86">
        <f t="shared" si="21"/>
        <v>0</v>
      </c>
      <c r="ER55" s="86">
        <f t="shared" si="21"/>
        <v>0</v>
      </c>
      <c r="ES55" s="86">
        <f t="shared" si="21"/>
        <v>0</v>
      </c>
      <c r="ET55" s="86">
        <f t="shared" si="21"/>
        <v>0</v>
      </c>
      <c r="EU55" s="86">
        <f t="shared" si="21"/>
        <v>0</v>
      </c>
      <c r="EV55" s="86">
        <f t="shared" si="22"/>
        <v>0</v>
      </c>
      <c r="EW55" s="86">
        <f t="shared" si="27"/>
        <v>0</v>
      </c>
      <c r="EX55" s="58">
        <f t="shared" si="23"/>
        <v>0</v>
      </c>
      <c r="EY55" s="58">
        <f t="shared" si="24"/>
        <v>0</v>
      </c>
      <c r="EZ55" s="58">
        <f t="shared" si="25"/>
        <v>0</v>
      </c>
      <c r="FX55" s="20"/>
      <c r="FY55" s="20"/>
      <c r="FZ55" s="20"/>
    </row>
    <row r="56" spans="1:182" x14ac:dyDescent="0.3">
      <c r="DX56" s="18"/>
      <c r="DZ56" s="59">
        <v>10</v>
      </c>
      <c r="EA56" s="60" t="s">
        <v>327</v>
      </c>
      <c r="EB56" s="86">
        <f t="shared" si="19"/>
        <v>0</v>
      </c>
      <c r="EC56" s="87">
        <f t="shared" si="19"/>
        <v>0</v>
      </c>
      <c r="ED56" s="86">
        <f t="shared" si="19"/>
        <v>0</v>
      </c>
      <c r="EE56" s="86">
        <f t="shared" si="19"/>
        <v>0</v>
      </c>
      <c r="EF56" s="86">
        <f t="shared" si="19"/>
        <v>0</v>
      </c>
      <c r="EG56" s="86">
        <f t="shared" si="19"/>
        <v>0</v>
      </c>
      <c r="EH56" s="86">
        <f t="shared" si="19"/>
        <v>0</v>
      </c>
      <c r="EI56" s="86">
        <f t="shared" si="19"/>
        <v>0</v>
      </c>
      <c r="EJ56" s="86">
        <f t="shared" si="19"/>
        <v>0</v>
      </c>
      <c r="EK56" s="86">
        <f t="shared" si="20"/>
        <v>0</v>
      </c>
      <c r="EL56" s="86">
        <f t="shared" si="26"/>
        <v>0</v>
      </c>
      <c r="EM56" s="86">
        <f t="shared" si="21"/>
        <v>1</v>
      </c>
      <c r="EN56" s="86">
        <f t="shared" si="21"/>
        <v>0</v>
      </c>
      <c r="EO56" s="86">
        <f t="shared" si="21"/>
        <v>0</v>
      </c>
      <c r="EP56" s="86">
        <f t="shared" si="21"/>
        <v>0</v>
      </c>
      <c r="EQ56" s="86">
        <f t="shared" si="21"/>
        <v>0</v>
      </c>
      <c r="ER56" s="86">
        <f t="shared" si="21"/>
        <v>0</v>
      </c>
      <c r="ES56" s="86">
        <f t="shared" si="21"/>
        <v>0</v>
      </c>
      <c r="ET56" s="86">
        <f t="shared" si="21"/>
        <v>0</v>
      </c>
      <c r="EU56" s="86">
        <f t="shared" si="21"/>
        <v>0</v>
      </c>
      <c r="EV56" s="86">
        <f t="shared" si="22"/>
        <v>0</v>
      </c>
      <c r="EW56" s="86">
        <f t="shared" si="27"/>
        <v>1</v>
      </c>
      <c r="EX56" s="58">
        <f t="shared" si="23"/>
        <v>0</v>
      </c>
      <c r="EY56" s="58">
        <f t="shared" si="24"/>
        <v>4.3478260869565216E-2</v>
      </c>
      <c r="EZ56" s="58">
        <f t="shared" si="25"/>
        <v>2.7027027027027029E-2</v>
      </c>
      <c r="FX56" s="20"/>
      <c r="FY56" s="20"/>
      <c r="FZ56" s="20"/>
    </row>
    <row r="57" spans="1:182" x14ac:dyDescent="0.3">
      <c r="DX57" s="18"/>
      <c r="DZ57" s="59">
        <v>11</v>
      </c>
      <c r="EA57" s="60" t="s">
        <v>328</v>
      </c>
      <c r="EB57" s="86">
        <f t="shared" si="19"/>
        <v>0</v>
      </c>
      <c r="EC57" s="87">
        <f t="shared" si="19"/>
        <v>0</v>
      </c>
      <c r="ED57" s="86">
        <f t="shared" si="19"/>
        <v>0</v>
      </c>
      <c r="EE57" s="86">
        <f t="shared" si="19"/>
        <v>0</v>
      </c>
      <c r="EF57" s="86">
        <f t="shared" si="19"/>
        <v>0</v>
      </c>
      <c r="EG57" s="86">
        <f t="shared" si="19"/>
        <v>0</v>
      </c>
      <c r="EH57" s="86">
        <f t="shared" si="19"/>
        <v>0</v>
      </c>
      <c r="EI57" s="86">
        <f t="shared" si="19"/>
        <v>0</v>
      </c>
      <c r="EJ57" s="86">
        <f t="shared" si="19"/>
        <v>0</v>
      </c>
      <c r="EK57" s="86">
        <f t="shared" si="20"/>
        <v>0</v>
      </c>
      <c r="EL57" s="86">
        <f t="shared" si="26"/>
        <v>0</v>
      </c>
      <c r="EM57" s="86">
        <f t="shared" si="21"/>
        <v>0</v>
      </c>
      <c r="EN57" s="86">
        <f t="shared" si="21"/>
        <v>0</v>
      </c>
      <c r="EO57" s="86">
        <f t="shared" si="21"/>
        <v>0</v>
      </c>
      <c r="EP57" s="86">
        <f t="shared" si="21"/>
        <v>0</v>
      </c>
      <c r="EQ57" s="86">
        <f t="shared" si="21"/>
        <v>0</v>
      </c>
      <c r="ER57" s="86">
        <f t="shared" si="21"/>
        <v>0</v>
      </c>
      <c r="ES57" s="86">
        <f t="shared" si="21"/>
        <v>0</v>
      </c>
      <c r="ET57" s="86">
        <f t="shared" si="21"/>
        <v>0</v>
      </c>
      <c r="EU57" s="86">
        <f t="shared" si="21"/>
        <v>0</v>
      </c>
      <c r="EV57" s="86">
        <f t="shared" si="22"/>
        <v>0</v>
      </c>
      <c r="EW57" s="86">
        <f t="shared" si="27"/>
        <v>0</v>
      </c>
      <c r="EX57" s="58">
        <f t="shared" si="23"/>
        <v>0</v>
      </c>
      <c r="EY57" s="58">
        <f t="shared" si="24"/>
        <v>0</v>
      </c>
      <c r="EZ57" s="58">
        <f t="shared" si="25"/>
        <v>0</v>
      </c>
      <c r="FX57" s="20"/>
      <c r="FY57" s="20"/>
      <c r="FZ57" s="20"/>
    </row>
    <row r="58" spans="1:182" x14ac:dyDescent="0.3">
      <c r="DX58" s="18"/>
      <c r="DZ58" s="59">
        <v>12</v>
      </c>
      <c r="EA58" s="60" t="s">
        <v>329</v>
      </c>
      <c r="EB58" s="86">
        <f t="shared" si="19"/>
        <v>0</v>
      </c>
      <c r="EC58" s="87">
        <f t="shared" si="19"/>
        <v>0</v>
      </c>
      <c r="ED58" s="86">
        <f t="shared" si="19"/>
        <v>0</v>
      </c>
      <c r="EE58" s="86">
        <f t="shared" si="19"/>
        <v>0</v>
      </c>
      <c r="EF58" s="86">
        <f t="shared" si="19"/>
        <v>0</v>
      </c>
      <c r="EG58" s="86">
        <f t="shared" si="19"/>
        <v>0</v>
      </c>
      <c r="EH58" s="86">
        <f t="shared" si="19"/>
        <v>0</v>
      </c>
      <c r="EI58" s="86">
        <f t="shared" si="19"/>
        <v>0</v>
      </c>
      <c r="EJ58" s="86">
        <f t="shared" si="19"/>
        <v>0</v>
      </c>
      <c r="EK58" s="86">
        <f t="shared" si="20"/>
        <v>0</v>
      </c>
      <c r="EL58" s="86">
        <f t="shared" si="26"/>
        <v>0</v>
      </c>
      <c r="EM58" s="86">
        <f t="shared" si="21"/>
        <v>0</v>
      </c>
      <c r="EN58" s="86">
        <f t="shared" si="21"/>
        <v>0</v>
      </c>
      <c r="EO58" s="86">
        <f t="shared" si="21"/>
        <v>0</v>
      </c>
      <c r="EP58" s="86">
        <f t="shared" si="21"/>
        <v>0</v>
      </c>
      <c r="EQ58" s="86">
        <f t="shared" si="21"/>
        <v>0</v>
      </c>
      <c r="ER58" s="86">
        <f t="shared" si="21"/>
        <v>0</v>
      </c>
      <c r="ES58" s="86">
        <f t="shared" si="21"/>
        <v>0</v>
      </c>
      <c r="ET58" s="86">
        <f t="shared" si="21"/>
        <v>0</v>
      </c>
      <c r="EU58" s="86">
        <f t="shared" si="21"/>
        <v>0</v>
      </c>
      <c r="EV58" s="86">
        <f t="shared" si="22"/>
        <v>0</v>
      </c>
      <c r="EW58" s="86">
        <f t="shared" si="27"/>
        <v>0</v>
      </c>
      <c r="EX58" s="58">
        <f t="shared" si="23"/>
        <v>0</v>
      </c>
      <c r="EY58" s="58">
        <f t="shared" si="24"/>
        <v>0</v>
      </c>
      <c r="EZ58" s="58">
        <f t="shared" si="25"/>
        <v>0</v>
      </c>
      <c r="FX58" s="20"/>
      <c r="FY58" s="20"/>
      <c r="FZ58" s="20"/>
    </row>
    <row r="59" spans="1:182" x14ac:dyDescent="0.3">
      <c r="DX59" s="18"/>
      <c r="DZ59" s="59">
        <v>13</v>
      </c>
      <c r="EA59" s="60" t="s">
        <v>108</v>
      </c>
      <c r="EB59" s="86">
        <f t="shared" si="19"/>
        <v>0</v>
      </c>
      <c r="EC59" s="87">
        <f t="shared" si="19"/>
        <v>14</v>
      </c>
      <c r="ED59" s="86">
        <f t="shared" si="19"/>
        <v>0</v>
      </c>
      <c r="EE59" s="86">
        <f t="shared" si="19"/>
        <v>0</v>
      </c>
      <c r="EF59" s="86">
        <f t="shared" si="19"/>
        <v>0</v>
      </c>
      <c r="EG59" s="86">
        <f t="shared" si="19"/>
        <v>0</v>
      </c>
      <c r="EH59" s="86">
        <f t="shared" si="19"/>
        <v>0</v>
      </c>
      <c r="EI59" s="86">
        <f t="shared" si="19"/>
        <v>0</v>
      </c>
      <c r="EJ59" s="86">
        <f t="shared" si="19"/>
        <v>0</v>
      </c>
      <c r="EK59" s="86">
        <f t="shared" si="20"/>
        <v>0</v>
      </c>
      <c r="EL59" s="86">
        <f t="shared" si="26"/>
        <v>14</v>
      </c>
      <c r="EM59" s="86">
        <f t="shared" si="21"/>
        <v>3</v>
      </c>
      <c r="EN59" s="86">
        <f t="shared" si="21"/>
        <v>18</v>
      </c>
      <c r="EO59" s="86">
        <f t="shared" si="21"/>
        <v>0</v>
      </c>
      <c r="EP59" s="86">
        <f t="shared" si="21"/>
        <v>0</v>
      </c>
      <c r="EQ59" s="86">
        <f t="shared" si="21"/>
        <v>0</v>
      </c>
      <c r="ER59" s="86">
        <f t="shared" si="21"/>
        <v>0</v>
      </c>
      <c r="ES59" s="86">
        <f t="shared" si="21"/>
        <v>0</v>
      </c>
      <c r="ET59" s="86">
        <f t="shared" si="21"/>
        <v>0</v>
      </c>
      <c r="EU59" s="86">
        <f t="shared" si="21"/>
        <v>0</v>
      </c>
      <c r="EV59" s="86">
        <f t="shared" si="22"/>
        <v>0</v>
      </c>
      <c r="EW59" s="86">
        <f t="shared" si="27"/>
        <v>21</v>
      </c>
      <c r="EX59" s="58">
        <f t="shared" si="23"/>
        <v>1</v>
      </c>
      <c r="EY59" s="58">
        <f t="shared" si="24"/>
        <v>0.91304347826086951</v>
      </c>
      <c r="EZ59" s="58">
        <f t="shared" si="25"/>
        <v>0.94594594594594594</v>
      </c>
      <c r="FX59" s="20"/>
      <c r="FY59" s="20"/>
      <c r="FZ59" s="20"/>
    </row>
    <row r="60" spans="1:182" x14ac:dyDescent="0.3">
      <c r="DX60" s="18"/>
      <c r="DZ60" s="59">
        <v>14</v>
      </c>
      <c r="EA60" s="60" t="s">
        <v>134</v>
      </c>
      <c r="EB60" s="86">
        <f t="shared" si="19"/>
        <v>0</v>
      </c>
      <c r="EC60" s="87">
        <f t="shared" si="19"/>
        <v>0</v>
      </c>
      <c r="ED60" s="86">
        <f t="shared" si="19"/>
        <v>0</v>
      </c>
      <c r="EE60" s="86">
        <f t="shared" si="19"/>
        <v>0</v>
      </c>
      <c r="EF60" s="86">
        <f t="shared" si="19"/>
        <v>0</v>
      </c>
      <c r="EG60" s="86">
        <f t="shared" si="19"/>
        <v>0</v>
      </c>
      <c r="EH60" s="86">
        <f t="shared" si="19"/>
        <v>0</v>
      </c>
      <c r="EI60" s="86">
        <f t="shared" si="19"/>
        <v>0</v>
      </c>
      <c r="EJ60" s="86">
        <f t="shared" si="19"/>
        <v>0</v>
      </c>
      <c r="EK60" s="86">
        <f t="shared" si="20"/>
        <v>0</v>
      </c>
      <c r="EL60" s="86">
        <f t="shared" si="26"/>
        <v>0</v>
      </c>
      <c r="EM60" s="86">
        <f t="shared" si="21"/>
        <v>0</v>
      </c>
      <c r="EN60" s="86">
        <f t="shared" si="21"/>
        <v>1</v>
      </c>
      <c r="EO60" s="86">
        <f t="shared" si="21"/>
        <v>0</v>
      </c>
      <c r="EP60" s="86">
        <f t="shared" si="21"/>
        <v>0</v>
      </c>
      <c r="EQ60" s="86">
        <f t="shared" si="21"/>
        <v>0</v>
      </c>
      <c r="ER60" s="86">
        <f t="shared" si="21"/>
        <v>0</v>
      </c>
      <c r="ES60" s="86">
        <f t="shared" si="21"/>
        <v>0</v>
      </c>
      <c r="ET60" s="86">
        <f t="shared" si="21"/>
        <v>0</v>
      </c>
      <c r="EU60" s="86">
        <f t="shared" si="21"/>
        <v>0</v>
      </c>
      <c r="EV60" s="86">
        <f t="shared" si="22"/>
        <v>0</v>
      </c>
      <c r="EW60" s="86">
        <f t="shared" si="27"/>
        <v>1</v>
      </c>
      <c r="EX60" s="58">
        <f t="shared" si="23"/>
        <v>0</v>
      </c>
      <c r="EY60" s="58">
        <f t="shared" si="24"/>
        <v>4.3478260869565216E-2</v>
      </c>
      <c r="EZ60" s="58">
        <f t="shared" si="25"/>
        <v>2.7027027027027029E-2</v>
      </c>
      <c r="FX60" s="20"/>
      <c r="FY60" s="20"/>
      <c r="FZ60" s="20"/>
    </row>
    <row r="61" spans="1:182" x14ac:dyDescent="0.3">
      <c r="DX61" s="18"/>
      <c r="DZ61" s="59">
        <v>15</v>
      </c>
      <c r="EA61" s="60" t="s">
        <v>330</v>
      </c>
      <c r="EB61" s="86">
        <f t="shared" si="19"/>
        <v>0</v>
      </c>
      <c r="EC61" s="87">
        <f t="shared" si="19"/>
        <v>0</v>
      </c>
      <c r="ED61" s="86">
        <f t="shared" si="19"/>
        <v>0</v>
      </c>
      <c r="EE61" s="86">
        <f t="shared" si="19"/>
        <v>0</v>
      </c>
      <c r="EF61" s="86">
        <f t="shared" si="19"/>
        <v>0</v>
      </c>
      <c r="EG61" s="86">
        <f t="shared" si="19"/>
        <v>0</v>
      </c>
      <c r="EH61" s="86">
        <f t="shared" si="19"/>
        <v>0</v>
      </c>
      <c r="EI61" s="86">
        <f t="shared" si="19"/>
        <v>0</v>
      </c>
      <c r="EJ61" s="86">
        <f t="shared" si="19"/>
        <v>0</v>
      </c>
      <c r="EK61" s="86">
        <f t="shared" si="20"/>
        <v>0</v>
      </c>
      <c r="EL61" s="86">
        <f t="shared" si="26"/>
        <v>0</v>
      </c>
      <c r="EM61" s="86">
        <f t="shared" si="21"/>
        <v>0</v>
      </c>
      <c r="EN61" s="86">
        <f t="shared" si="21"/>
        <v>0</v>
      </c>
      <c r="EO61" s="86">
        <f t="shared" si="21"/>
        <v>0</v>
      </c>
      <c r="EP61" s="86">
        <f t="shared" si="21"/>
        <v>0</v>
      </c>
      <c r="EQ61" s="86">
        <f t="shared" si="21"/>
        <v>0</v>
      </c>
      <c r="ER61" s="86">
        <f t="shared" si="21"/>
        <v>0</v>
      </c>
      <c r="ES61" s="86">
        <f t="shared" si="21"/>
        <v>0</v>
      </c>
      <c r="ET61" s="86">
        <f t="shared" si="21"/>
        <v>0</v>
      </c>
      <c r="EU61" s="86">
        <f t="shared" si="21"/>
        <v>0</v>
      </c>
      <c r="EV61" s="86">
        <f t="shared" si="22"/>
        <v>0</v>
      </c>
      <c r="EW61" s="86">
        <f t="shared" si="27"/>
        <v>0</v>
      </c>
      <c r="EX61" s="58">
        <f t="shared" si="23"/>
        <v>0</v>
      </c>
      <c r="EY61" s="58">
        <f t="shared" si="24"/>
        <v>0</v>
      </c>
      <c r="EZ61" s="58">
        <f t="shared" si="25"/>
        <v>0</v>
      </c>
      <c r="FX61" s="20"/>
      <c r="FY61" s="20"/>
      <c r="FZ61" s="20"/>
    </row>
    <row r="62" spans="1:182" x14ac:dyDescent="0.3">
      <c r="DX62" s="18"/>
      <c r="DZ62" s="59">
        <v>16</v>
      </c>
      <c r="EA62" s="60" t="s">
        <v>144</v>
      </c>
      <c r="EB62" s="86">
        <f t="shared" si="19"/>
        <v>0</v>
      </c>
      <c r="EC62" s="87">
        <f t="shared" si="19"/>
        <v>0</v>
      </c>
      <c r="ED62" s="86">
        <f t="shared" si="19"/>
        <v>0</v>
      </c>
      <c r="EE62" s="86">
        <f t="shared" si="19"/>
        <v>0</v>
      </c>
      <c r="EF62" s="86">
        <f t="shared" si="19"/>
        <v>0</v>
      </c>
      <c r="EG62" s="86">
        <f t="shared" si="19"/>
        <v>0</v>
      </c>
      <c r="EH62" s="86">
        <f t="shared" si="19"/>
        <v>0</v>
      </c>
      <c r="EI62" s="86">
        <f t="shared" si="19"/>
        <v>0</v>
      </c>
      <c r="EJ62" s="86">
        <f t="shared" si="19"/>
        <v>0</v>
      </c>
      <c r="EK62" s="86">
        <f t="shared" si="20"/>
        <v>0</v>
      </c>
      <c r="EL62" s="86">
        <f t="shared" si="26"/>
        <v>0</v>
      </c>
      <c r="EM62" s="86">
        <f t="shared" si="21"/>
        <v>0</v>
      </c>
      <c r="EN62" s="86">
        <f t="shared" si="21"/>
        <v>0</v>
      </c>
      <c r="EO62" s="86">
        <f t="shared" si="21"/>
        <v>0</v>
      </c>
      <c r="EP62" s="86">
        <f t="shared" si="21"/>
        <v>0</v>
      </c>
      <c r="EQ62" s="86">
        <f t="shared" si="21"/>
        <v>0</v>
      </c>
      <c r="ER62" s="86">
        <f t="shared" si="21"/>
        <v>0</v>
      </c>
      <c r="ES62" s="86">
        <f t="shared" si="21"/>
        <v>0</v>
      </c>
      <c r="ET62" s="86">
        <f t="shared" si="21"/>
        <v>0</v>
      </c>
      <c r="EU62" s="86">
        <f t="shared" si="21"/>
        <v>0</v>
      </c>
      <c r="EV62" s="86">
        <f t="shared" si="22"/>
        <v>0</v>
      </c>
      <c r="EW62" s="86">
        <f t="shared" si="27"/>
        <v>0</v>
      </c>
      <c r="EX62" s="58">
        <f t="shared" si="23"/>
        <v>0</v>
      </c>
      <c r="EY62" s="58">
        <f t="shared" si="24"/>
        <v>0</v>
      </c>
      <c r="EZ62" s="58">
        <f t="shared" si="25"/>
        <v>0</v>
      </c>
      <c r="FX62" s="20"/>
      <c r="FY62" s="20"/>
      <c r="FZ62" s="20"/>
    </row>
    <row r="63" spans="1:182" x14ac:dyDescent="0.3">
      <c r="DX63" s="18"/>
      <c r="DZ63" s="59">
        <v>17</v>
      </c>
      <c r="EA63" s="60" t="s">
        <v>331</v>
      </c>
      <c r="EB63" s="86">
        <f t="shared" si="19"/>
        <v>0</v>
      </c>
      <c r="EC63" s="87">
        <f t="shared" si="19"/>
        <v>0</v>
      </c>
      <c r="ED63" s="86">
        <f t="shared" si="19"/>
        <v>0</v>
      </c>
      <c r="EE63" s="86">
        <f t="shared" si="19"/>
        <v>0</v>
      </c>
      <c r="EF63" s="86">
        <f t="shared" si="19"/>
        <v>0</v>
      </c>
      <c r="EG63" s="86">
        <f t="shared" si="19"/>
        <v>0</v>
      </c>
      <c r="EH63" s="86">
        <f t="shared" si="19"/>
        <v>0</v>
      </c>
      <c r="EI63" s="86">
        <f t="shared" si="19"/>
        <v>0</v>
      </c>
      <c r="EJ63" s="86">
        <f t="shared" si="19"/>
        <v>0</v>
      </c>
      <c r="EK63" s="86">
        <f t="shared" si="20"/>
        <v>0</v>
      </c>
      <c r="EL63" s="86">
        <f t="shared" si="26"/>
        <v>0</v>
      </c>
      <c r="EM63" s="86">
        <f t="shared" si="21"/>
        <v>0</v>
      </c>
      <c r="EN63" s="86">
        <f t="shared" si="21"/>
        <v>0</v>
      </c>
      <c r="EO63" s="86">
        <f t="shared" si="21"/>
        <v>0</v>
      </c>
      <c r="EP63" s="86">
        <f t="shared" si="21"/>
        <v>0</v>
      </c>
      <c r="EQ63" s="86">
        <f t="shared" si="21"/>
        <v>0</v>
      </c>
      <c r="ER63" s="86">
        <f t="shared" si="21"/>
        <v>0</v>
      </c>
      <c r="ES63" s="86">
        <f t="shared" si="21"/>
        <v>0</v>
      </c>
      <c r="ET63" s="86">
        <f t="shared" si="21"/>
        <v>0</v>
      </c>
      <c r="EU63" s="86">
        <f t="shared" si="21"/>
        <v>0</v>
      </c>
      <c r="EV63" s="86">
        <f t="shared" si="22"/>
        <v>0</v>
      </c>
      <c r="EW63" s="86">
        <f t="shared" si="27"/>
        <v>0</v>
      </c>
      <c r="EX63" s="58">
        <f t="shared" si="23"/>
        <v>0</v>
      </c>
      <c r="EY63" s="58">
        <f t="shared" si="24"/>
        <v>0</v>
      </c>
      <c r="EZ63" s="58">
        <f t="shared" si="25"/>
        <v>0</v>
      </c>
      <c r="FX63" s="20"/>
      <c r="FY63" s="20"/>
      <c r="FZ63" s="20"/>
    </row>
    <row r="64" spans="1:182" x14ac:dyDescent="0.3">
      <c r="DX64" s="18"/>
      <c r="DZ64" s="59">
        <v>18</v>
      </c>
      <c r="EA64" s="60" t="s">
        <v>332</v>
      </c>
      <c r="EB64" s="86">
        <f t="shared" si="19"/>
        <v>0</v>
      </c>
      <c r="EC64" s="87">
        <f t="shared" si="19"/>
        <v>0</v>
      </c>
      <c r="ED64" s="86">
        <f t="shared" si="19"/>
        <v>0</v>
      </c>
      <c r="EE64" s="86">
        <f t="shared" si="19"/>
        <v>0</v>
      </c>
      <c r="EF64" s="86">
        <f t="shared" si="19"/>
        <v>0</v>
      </c>
      <c r="EG64" s="86">
        <f t="shared" si="19"/>
        <v>0</v>
      </c>
      <c r="EH64" s="86">
        <f t="shared" si="19"/>
        <v>0</v>
      </c>
      <c r="EI64" s="86">
        <f t="shared" si="19"/>
        <v>0</v>
      </c>
      <c r="EJ64" s="86">
        <f t="shared" si="19"/>
        <v>0</v>
      </c>
      <c r="EK64" s="86">
        <f t="shared" si="20"/>
        <v>0</v>
      </c>
      <c r="EL64" s="86">
        <f t="shared" si="26"/>
        <v>0</v>
      </c>
      <c r="EM64" s="86">
        <f t="shared" si="21"/>
        <v>0</v>
      </c>
      <c r="EN64" s="86">
        <f t="shared" si="21"/>
        <v>0</v>
      </c>
      <c r="EO64" s="86">
        <f t="shared" si="21"/>
        <v>0</v>
      </c>
      <c r="EP64" s="86">
        <f t="shared" si="21"/>
        <v>0</v>
      </c>
      <c r="EQ64" s="86">
        <f t="shared" si="21"/>
        <v>0</v>
      </c>
      <c r="ER64" s="86">
        <f t="shared" si="21"/>
        <v>0</v>
      </c>
      <c r="ES64" s="86">
        <f t="shared" si="21"/>
        <v>0</v>
      </c>
      <c r="ET64" s="86">
        <f t="shared" si="21"/>
        <v>0</v>
      </c>
      <c r="EU64" s="86">
        <f t="shared" si="21"/>
        <v>0</v>
      </c>
      <c r="EV64" s="86">
        <f t="shared" si="22"/>
        <v>0</v>
      </c>
      <c r="EW64" s="86">
        <f t="shared" si="27"/>
        <v>0</v>
      </c>
      <c r="EX64" s="58">
        <f t="shared" si="23"/>
        <v>0</v>
      </c>
      <c r="EY64" s="58">
        <f t="shared" si="24"/>
        <v>0</v>
      </c>
      <c r="EZ64" s="58">
        <f t="shared" si="25"/>
        <v>0</v>
      </c>
      <c r="FX64" s="20"/>
      <c r="FY64" s="20"/>
      <c r="FZ64" s="20"/>
    </row>
    <row r="65" spans="128:182" x14ac:dyDescent="0.3">
      <c r="DX65" s="18"/>
      <c r="DZ65" s="59">
        <v>19</v>
      </c>
      <c r="EA65" s="60" t="s">
        <v>333</v>
      </c>
      <c r="EB65" s="86">
        <f t="shared" si="19"/>
        <v>0</v>
      </c>
      <c r="EC65" s="87">
        <f t="shared" si="19"/>
        <v>0</v>
      </c>
      <c r="ED65" s="86">
        <f t="shared" si="19"/>
        <v>0</v>
      </c>
      <c r="EE65" s="86">
        <f t="shared" si="19"/>
        <v>0</v>
      </c>
      <c r="EF65" s="86">
        <f t="shared" si="19"/>
        <v>0</v>
      </c>
      <c r="EG65" s="86">
        <f t="shared" si="19"/>
        <v>0</v>
      </c>
      <c r="EH65" s="86">
        <f t="shared" si="19"/>
        <v>0</v>
      </c>
      <c r="EI65" s="86">
        <f t="shared" si="19"/>
        <v>0</v>
      </c>
      <c r="EJ65" s="86">
        <f t="shared" si="19"/>
        <v>0</v>
      </c>
      <c r="EK65" s="86">
        <f t="shared" si="20"/>
        <v>0</v>
      </c>
      <c r="EL65" s="86">
        <f t="shared" si="26"/>
        <v>0</v>
      </c>
      <c r="EM65" s="86">
        <f t="shared" si="21"/>
        <v>0</v>
      </c>
      <c r="EN65" s="86">
        <f t="shared" si="21"/>
        <v>0</v>
      </c>
      <c r="EO65" s="86">
        <f t="shared" si="21"/>
        <v>0</v>
      </c>
      <c r="EP65" s="86">
        <f t="shared" si="21"/>
        <v>0</v>
      </c>
      <c r="EQ65" s="86">
        <f t="shared" si="21"/>
        <v>0</v>
      </c>
      <c r="ER65" s="86">
        <f t="shared" si="21"/>
        <v>0</v>
      </c>
      <c r="ES65" s="86">
        <f t="shared" si="21"/>
        <v>0</v>
      </c>
      <c r="ET65" s="86">
        <f t="shared" si="21"/>
        <v>0</v>
      </c>
      <c r="EU65" s="86">
        <f t="shared" si="21"/>
        <v>0</v>
      </c>
      <c r="EV65" s="86">
        <f t="shared" si="22"/>
        <v>0</v>
      </c>
      <c r="EW65" s="86">
        <f t="shared" si="27"/>
        <v>0</v>
      </c>
      <c r="EX65" s="58">
        <f t="shared" si="23"/>
        <v>0</v>
      </c>
      <c r="EY65" s="58">
        <f t="shared" si="24"/>
        <v>0</v>
      </c>
      <c r="EZ65" s="58">
        <f t="shared" si="25"/>
        <v>0</v>
      </c>
      <c r="FX65" s="20"/>
      <c r="FY65" s="20"/>
      <c r="FZ65" s="20"/>
    </row>
    <row r="66" spans="128:182" x14ac:dyDescent="0.3">
      <c r="DX66" s="18"/>
      <c r="DZ66" s="59">
        <v>20</v>
      </c>
      <c r="EA66" s="60" t="s">
        <v>334</v>
      </c>
      <c r="EB66" s="86">
        <f t="shared" si="19"/>
        <v>0</v>
      </c>
      <c r="EC66" s="87">
        <f t="shared" si="19"/>
        <v>0</v>
      </c>
      <c r="ED66" s="86">
        <f t="shared" si="19"/>
        <v>0</v>
      </c>
      <c r="EE66" s="86">
        <f t="shared" si="19"/>
        <v>0</v>
      </c>
      <c r="EF66" s="86">
        <f t="shared" si="19"/>
        <v>0</v>
      </c>
      <c r="EG66" s="86">
        <f t="shared" si="19"/>
        <v>0</v>
      </c>
      <c r="EH66" s="86">
        <f t="shared" si="19"/>
        <v>0</v>
      </c>
      <c r="EI66" s="86">
        <f t="shared" si="19"/>
        <v>0</v>
      </c>
      <c r="EJ66" s="86">
        <f t="shared" si="19"/>
        <v>0</v>
      </c>
      <c r="EK66" s="86">
        <f t="shared" si="20"/>
        <v>0</v>
      </c>
      <c r="EL66" s="86">
        <f t="shared" si="26"/>
        <v>0</v>
      </c>
      <c r="EM66" s="86">
        <f t="shared" si="21"/>
        <v>0</v>
      </c>
      <c r="EN66" s="86">
        <f t="shared" si="21"/>
        <v>0</v>
      </c>
      <c r="EO66" s="86">
        <f t="shared" si="21"/>
        <v>0</v>
      </c>
      <c r="EP66" s="86">
        <f t="shared" si="21"/>
        <v>0</v>
      </c>
      <c r="EQ66" s="86">
        <f t="shared" si="21"/>
        <v>0</v>
      </c>
      <c r="ER66" s="86">
        <f t="shared" si="21"/>
        <v>0</v>
      </c>
      <c r="ES66" s="86">
        <f t="shared" si="21"/>
        <v>0</v>
      </c>
      <c r="ET66" s="86">
        <f t="shared" si="21"/>
        <v>0</v>
      </c>
      <c r="EU66" s="86">
        <f t="shared" si="21"/>
        <v>0</v>
      </c>
      <c r="EV66" s="86">
        <f t="shared" si="22"/>
        <v>0</v>
      </c>
      <c r="EW66" s="86">
        <f t="shared" si="27"/>
        <v>0</v>
      </c>
      <c r="EX66" s="58">
        <f t="shared" si="23"/>
        <v>0</v>
      </c>
      <c r="EY66" s="58">
        <f t="shared" si="24"/>
        <v>0</v>
      </c>
      <c r="EZ66" s="58">
        <f t="shared" si="25"/>
        <v>0</v>
      </c>
      <c r="FX66" s="20"/>
      <c r="FY66" s="20"/>
      <c r="FZ66" s="20"/>
    </row>
    <row r="67" spans="128:182" x14ac:dyDescent="0.3">
      <c r="DX67" s="18"/>
      <c r="DZ67" s="59">
        <v>21</v>
      </c>
      <c r="EA67" s="60" t="s">
        <v>335</v>
      </c>
      <c r="EB67" s="86">
        <f t="shared" si="19"/>
        <v>0</v>
      </c>
      <c r="EC67" s="87">
        <f t="shared" si="19"/>
        <v>0</v>
      </c>
      <c r="ED67" s="86">
        <f t="shared" si="19"/>
        <v>0</v>
      </c>
      <c r="EE67" s="86">
        <f t="shared" si="19"/>
        <v>0</v>
      </c>
      <c r="EF67" s="86">
        <f t="shared" si="19"/>
        <v>0</v>
      </c>
      <c r="EG67" s="86">
        <f t="shared" si="19"/>
        <v>0</v>
      </c>
      <c r="EH67" s="86">
        <f t="shared" si="19"/>
        <v>0</v>
      </c>
      <c r="EI67" s="86">
        <f t="shared" si="19"/>
        <v>0</v>
      </c>
      <c r="EJ67" s="86">
        <f t="shared" si="19"/>
        <v>0</v>
      </c>
      <c r="EK67" s="86">
        <f t="shared" si="20"/>
        <v>0</v>
      </c>
      <c r="EL67" s="86">
        <f t="shared" si="26"/>
        <v>0</v>
      </c>
      <c r="EM67" s="86">
        <f t="shared" si="21"/>
        <v>0</v>
      </c>
      <c r="EN67" s="86">
        <f t="shared" si="21"/>
        <v>0</v>
      </c>
      <c r="EO67" s="86">
        <f t="shared" si="21"/>
        <v>0</v>
      </c>
      <c r="EP67" s="86">
        <f t="shared" si="21"/>
        <v>0</v>
      </c>
      <c r="EQ67" s="86">
        <f t="shared" si="21"/>
        <v>0</v>
      </c>
      <c r="ER67" s="86">
        <f t="shared" si="21"/>
        <v>0</v>
      </c>
      <c r="ES67" s="86">
        <f t="shared" si="21"/>
        <v>0</v>
      </c>
      <c r="ET67" s="86">
        <f t="shared" si="21"/>
        <v>0</v>
      </c>
      <c r="EU67" s="86">
        <f t="shared" si="21"/>
        <v>0</v>
      </c>
      <c r="EV67" s="86">
        <f t="shared" si="22"/>
        <v>0</v>
      </c>
      <c r="EW67" s="86">
        <f t="shared" si="27"/>
        <v>0</v>
      </c>
      <c r="EX67" s="58">
        <f t="shared" si="23"/>
        <v>0</v>
      </c>
      <c r="EY67" s="58">
        <f t="shared" si="24"/>
        <v>0</v>
      </c>
      <c r="EZ67" s="58">
        <f t="shared" si="25"/>
        <v>0</v>
      </c>
      <c r="FX67" s="20"/>
      <c r="FY67" s="20"/>
      <c r="FZ67" s="20"/>
    </row>
    <row r="68" spans="128:182" x14ac:dyDescent="0.3">
      <c r="DX68" s="18"/>
      <c r="DZ68" s="59">
        <v>22</v>
      </c>
      <c r="EA68" s="60" t="s">
        <v>336</v>
      </c>
      <c r="EB68" s="86">
        <f t="shared" si="19"/>
        <v>0</v>
      </c>
      <c r="EC68" s="87">
        <f t="shared" si="19"/>
        <v>0</v>
      </c>
      <c r="ED68" s="86">
        <f t="shared" si="19"/>
        <v>0</v>
      </c>
      <c r="EE68" s="86">
        <f t="shared" si="19"/>
        <v>0</v>
      </c>
      <c r="EF68" s="86">
        <f t="shared" si="19"/>
        <v>0</v>
      </c>
      <c r="EG68" s="86">
        <f t="shared" si="19"/>
        <v>0</v>
      </c>
      <c r="EH68" s="86">
        <f t="shared" si="19"/>
        <v>0</v>
      </c>
      <c r="EI68" s="86">
        <f t="shared" si="19"/>
        <v>0</v>
      </c>
      <c r="EJ68" s="86">
        <f t="shared" si="19"/>
        <v>0</v>
      </c>
      <c r="EK68" s="86">
        <f t="shared" si="20"/>
        <v>0</v>
      </c>
      <c r="EL68" s="86">
        <f t="shared" si="26"/>
        <v>0</v>
      </c>
      <c r="EM68" s="86">
        <f t="shared" si="21"/>
        <v>0</v>
      </c>
      <c r="EN68" s="86">
        <f t="shared" si="21"/>
        <v>0</v>
      </c>
      <c r="EO68" s="86">
        <f t="shared" si="21"/>
        <v>0</v>
      </c>
      <c r="EP68" s="86">
        <f t="shared" si="21"/>
        <v>0</v>
      </c>
      <c r="EQ68" s="86">
        <f t="shared" si="21"/>
        <v>0</v>
      </c>
      <c r="ER68" s="86">
        <f t="shared" si="21"/>
        <v>0</v>
      </c>
      <c r="ES68" s="86">
        <f t="shared" si="21"/>
        <v>0</v>
      </c>
      <c r="ET68" s="86">
        <f t="shared" si="21"/>
        <v>0</v>
      </c>
      <c r="EU68" s="86">
        <f t="shared" si="21"/>
        <v>0</v>
      </c>
      <c r="EV68" s="86">
        <f t="shared" si="22"/>
        <v>0</v>
      </c>
      <c r="EW68" s="86">
        <f t="shared" si="27"/>
        <v>0</v>
      </c>
      <c r="EX68" s="58">
        <f t="shared" si="23"/>
        <v>0</v>
      </c>
      <c r="EY68" s="58">
        <f t="shared" si="24"/>
        <v>0</v>
      </c>
      <c r="EZ68" s="58">
        <f t="shared" si="25"/>
        <v>0</v>
      </c>
      <c r="FX68" s="20"/>
      <c r="FY68" s="20"/>
      <c r="FZ68" s="20"/>
    </row>
    <row r="69" spans="128:182" x14ac:dyDescent="0.3">
      <c r="DX69" s="18"/>
      <c r="DZ69" s="59">
        <v>23</v>
      </c>
      <c r="EA69" s="60" t="s">
        <v>337</v>
      </c>
      <c r="EB69" s="86">
        <f t="shared" si="19"/>
        <v>0</v>
      </c>
      <c r="EC69" s="87">
        <f t="shared" si="19"/>
        <v>0</v>
      </c>
      <c r="ED69" s="86">
        <f t="shared" si="19"/>
        <v>0</v>
      </c>
      <c r="EE69" s="86">
        <f t="shared" si="19"/>
        <v>0</v>
      </c>
      <c r="EF69" s="86">
        <f t="shared" si="19"/>
        <v>0</v>
      </c>
      <c r="EG69" s="86">
        <f t="shared" si="19"/>
        <v>0</v>
      </c>
      <c r="EH69" s="86">
        <f t="shared" si="19"/>
        <v>0</v>
      </c>
      <c r="EI69" s="86">
        <f t="shared" si="19"/>
        <v>0</v>
      </c>
      <c r="EJ69" s="86">
        <f t="shared" si="19"/>
        <v>0</v>
      </c>
      <c r="EK69" s="86">
        <f t="shared" si="20"/>
        <v>0</v>
      </c>
      <c r="EL69" s="86">
        <f t="shared" si="26"/>
        <v>0</v>
      </c>
      <c r="EM69" s="86">
        <f t="shared" si="21"/>
        <v>0</v>
      </c>
      <c r="EN69" s="86">
        <f t="shared" si="21"/>
        <v>0</v>
      </c>
      <c r="EO69" s="86">
        <f t="shared" si="21"/>
        <v>0</v>
      </c>
      <c r="EP69" s="86">
        <f t="shared" si="21"/>
        <v>0</v>
      </c>
      <c r="EQ69" s="86">
        <f t="shared" si="21"/>
        <v>0</v>
      </c>
      <c r="ER69" s="86">
        <f t="shared" si="21"/>
        <v>0</v>
      </c>
      <c r="ES69" s="86">
        <f t="shared" si="21"/>
        <v>0</v>
      </c>
      <c r="ET69" s="86">
        <f t="shared" si="21"/>
        <v>0</v>
      </c>
      <c r="EU69" s="86">
        <f t="shared" si="21"/>
        <v>0</v>
      </c>
      <c r="EV69" s="86">
        <f t="shared" si="22"/>
        <v>0</v>
      </c>
      <c r="EW69" s="86">
        <f t="shared" si="27"/>
        <v>0</v>
      </c>
      <c r="EX69" s="58">
        <f t="shared" si="23"/>
        <v>0</v>
      </c>
      <c r="EY69" s="58">
        <f t="shared" si="24"/>
        <v>0</v>
      </c>
      <c r="EZ69" s="58">
        <f t="shared" si="25"/>
        <v>0</v>
      </c>
      <c r="FX69" s="20"/>
      <c r="FY69" s="20"/>
      <c r="FZ69" s="20"/>
    </row>
    <row r="70" spans="128:182" x14ac:dyDescent="0.3">
      <c r="DX70" s="18"/>
      <c r="DZ70" s="59">
        <v>24</v>
      </c>
      <c r="EA70" s="60" t="s">
        <v>338</v>
      </c>
      <c r="EB70" s="86">
        <f t="shared" si="19"/>
        <v>0</v>
      </c>
      <c r="EC70" s="87">
        <f t="shared" si="19"/>
        <v>0</v>
      </c>
      <c r="ED70" s="86">
        <f t="shared" si="19"/>
        <v>0</v>
      </c>
      <c r="EE70" s="86">
        <f t="shared" si="19"/>
        <v>0</v>
      </c>
      <c r="EF70" s="86">
        <f t="shared" si="19"/>
        <v>0</v>
      </c>
      <c r="EG70" s="86">
        <f t="shared" si="19"/>
        <v>0</v>
      </c>
      <c r="EH70" s="86">
        <f t="shared" si="19"/>
        <v>0</v>
      </c>
      <c r="EI70" s="86">
        <f t="shared" si="19"/>
        <v>0</v>
      </c>
      <c r="EJ70" s="86">
        <f t="shared" si="19"/>
        <v>0</v>
      </c>
      <c r="EK70" s="86">
        <f t="shared" si="20"/>
        <v>0</v>
      </c>
      <c r="EL70" s="86">
        <f t="shared" si="26"/>
        <v>0</v>
      </c>
      <c r="EM70" s="86">
        <f t="shared" si="21"/>
        <v>0</v>
      </c>
      <c r="EN70" s="86">
        <f t="shared" si="21"/>
        <v>0</v>
      </c>
      <c r="EO70" s="86">
        <f t="shared" si="21"/>
        <v>0</v>
      </c>
      <c r="EP70" s="86">
        <f t="shared" si="21"/>
        <v>0</v>
      </c>
      <c r="EQ70" s="86">
        <f t="shared" si="21"/>
        <v>0</v>
      </c>
      <c r="ER70" s="86">
        <f t="shared" si="21"/>
        <v>0</v>
      </c>
      <c r="ES70" s="86">
        <f t="shared" si="21"/>
        <v>0</v>
      </c>
      <c r="ET70" s="86">
        <f t="shared" si="21"/>
        <v>0</v>
      </c>
      <c r="EU70" s="86">
        <f t="shared" si="21"/>
        <v>0</v>
      </c>
      <c r="EV70" s="86">
        <f t="shared" si="22"/>
        <v>0</v>
      </c>
      <c r="EW70" s="86">
        <f t="shared" si="27"/>
        <v>0</v>
      </c>
      <c r="EX70" s="58">
        <f t="shared" si="23"/>
        <v>0</v>
      </c>
      <c r="EY70" s="58">
        <f t="shared" si="24"/>
        <v>0</v>
      </c>
      <c r="EZ70" s="58">
        <f t="shared" si="25"/>
        <v>0</v>
      </c>
      <c r="FX70" s="20"/>
      <c r="FY70" s="20"/>
      <c r="FZ70" s="20"/>
    </row>
    <row r="71" spans="128:182" x14ac:dyDescent="0.3">
      <c r="DX71" s="18"/>
      <c r="DZ71" s="59">
        <v>25</v>
      </c>
      <c r="EA71" s="60" t="s">
        <v>339</v>
      </c>
      <c r="EB71" s="86">
        <f t="shared" si="19"/>
        <v>0</v>
      </c>
      <c r="EC71" s="87">
        <f t="shared" si="19"/>
        <v>0</v>
      </c>
      <c r="ED71" s="86">
        <f t="shared" si="19"/>
        <v>0</v>
      </c>
      <c r="EE71" s="86">
        <f t="shared" si="19"/>
        <v>0</v>
      </c>
      <c r="EF71" s="86">
        <f t="shared" si="19"/>
        <v>0</v>
      </c>
      <c r="EG71" s="86">
        <f t="shared" si="19"/>
        <v>0</v>
      </c>
      <c r="EH71" s="86">
        <f t="shared" si="19"/>
        <v>0</v>
      </c>
      <c r="EI71" s="86">
        <f t="shared" si="19"/>
        <v>0</v>
      </c>
      <c r="EJ71" s="86">
        <f t="shared" si="19"/>
        <v>0</v>
      </c>
      <c r="EK71" s="86">
        <f t="shared" si="20"/>
        <v>0</v>
      </c>
      <c r="EL71" s="86">
        <f>SUM(EB71:EK71)</f>
        <v>0</v>
      </c>
      <c r="EM71" s="86">
        <f t="shared" si="21"/>
        <v>0</v>
      </c>
      <c r="EN71" s="86">
        <f t="shared" si="21"/>
        <v>0</v>
      </c>
      <c r="EO71" s="86">
        <f t="shared" si="21"/>
        <v>0</v>
      </c>
      <c r="EP71" s="86">
        <f t="shared" si="21"/>
        <v>0</v>
      </c>
      <c r="EQ71" s="86">
        <f t="shared" si="21"/>
        <v>0</v>
      </c>
      <c r="ER71" s="86">
        <f t="shared" si="21"/>
        <v>0</v>
      </c>
      <c r="ES71" s="86">
        <f t="shared" si="21"/>
        <v>0</v>
      </c>
      <c r="ET71" s="86">
        <f t="shared" si="21"/>
        <v>0</v>
      </c>
      <c r="EU71" s="86">
        <f t="shared" si="21"/>
        <v>0</v>
      </c>
      <c r="EV71" s="86">
        <f t="shared" si="22"/>
        <v>0</v>
      </c>
      <c r="EW71" s="86">
        <f t="shared" si="27"/>
        <v>0</v>
      </c>
      <c r="EX71" s="58">
        <f t="shared" si="23"/>
        <v>0</v>
      </c>
      <c r="EY71" s="58">
        <f t="shared" si="24"/>
        <v>0</v>
      </c>
      <c r="EZ71" s="58">
        <f t="shared" si="25"/>
        <v>0</v>
      </c>
      <c r="FX71" s="20"/>
      <c r="FY71" s="20"/>
      <c r="FZ71" s="20"/>
    </row>
    <row r="72" spans="128:182" x14ac:dyDescent="0.3">
      <c r="DX72" s="18"/>
      <c r="DZ72" s="59">
        <v>26</v>
      </c>
      <c r="EA72" s="60" t="s">
        <v>118</v>
      </c>
      <c r="EB72" s="86">
        <f t="shared" si="19"/>
        <v>0</v>
      </c>
      <c r="EC72" s="87">
        <f t="shared" si="19"/>
        <v>0</v>
      </c>
      <c r="ED72" s="86">
        <f t="shared" si="19"/>
        <v>0</v>
      </c>
      <c r="EE72" s="86">
        <f t="shared" si="19"/>
        <v>0</v>
      </c>
      <c r="EF72" s="86">
        <f t="shared" si="19"/>
        <v>0</v>
      </c>
      <c r="EG72" s="86">
        <f t="shared" si="19"/>
        <v>0</v>
      </c>
      <c r="EH72" s="86">
        <f t="shared" si="19"/>
        <v>0</v>
      </c>
      <c r="EI72" s="86">
        <f t="shared" si="19"/>
        <v>0</v>
      </c>
      <c r="EJ72" s="86">
        <f t="shared" si="19"/>
        <v>0</v>
      </c>
      <c r="EK72" s="86">
        <f t="shared" si="20"/>
        <v>0</v>
      </c>
      <c r="EL72" s="86">
        <f t="shared" si="26"/>
        <v>0</v>
      </c>
      <c r="EM72" s="86">
        <f t="shared" si="21"/>
        <v>0</v>
      </c>
      <c r="EN72" s="86">
        <f t="shared" si="21"/>
        <v>0</v>
      </c>
      <c r="EO72" s="86">
        <f t="shared" si="21"/>
        <v>0</v>
      </c>
      <c r="EP72" s="86">
        <f t="shared" si="21"/>
        <v>0</v>
      </c>
      <c r="EQ72" s="86">
        <f t="shared" si="21"/>
        <v>0</v>
      </c>
      <c r="ER72" s="86">
        <f t="shared" si="21"/>
        <v>0</v>
      </c>
      <c r="ES72" s="86">
        <f t="shared" si="21"/>
        <v>0</v>
      </c>
      <c r="ET72" s="86">
        <f t="shared" si="21"/>
        <v>0</v>
      </c>
      <c r="EU72" s="86">
        <f t="shared" si="21"/>
        <v>0</v>
      </c>
      <c r="EV72" s="86">
        <f t="shared" si="22"/>
        <v>0</v>
      </c>
      <c r="EW72" s="86">
        <f t="shared" si="27"/>
        <v>0</v>
      </c>
      <c r="EX72" s="58">
        <f t="shared" si="23"/>
        <v>0</v>
      </c>
      <c r="EY72" s="58">
        <f t="shared" si="24"/>
        <v>0</v>
      </c>
      <c r="EZ72" s="58">
        <f t="shared" si="25"/>
        <v>0</v>
      </c>
      <c r="FX72" s="20"/>
      <c r="FY72" s="20"/>
      <c r="FZ72" s="20"/>
    </row>
    <row r="73" spans="128:182" x14ac:dyDescent="0.3">
      <c r="DX73" s="18"/>
      <c r="DZ73" s="59">
        <v>27</v>
      </c>
      <c r="EA73" s="60" t="s">
        <v>147</v>
      </c>
      <c r="EB73" s="86">
        <f t="shared" si="19"/>
        <v>0</v>
      </c>
      <c r="EC73" s="87">
        <f t="shared" si="19"/>
        <v>0</v>
      </c>
      <c r="ED73" s="86">
        <f t="shared" si="19"/>
        <v>0</v>
      </c>
      <c r="EE73" s="86">
        <f t="shared" si="19"/>
        <v>0</v>
      </c>
      <c r="EF73" s="86">
        <f t="shared" si="19"/>
        <v>0</v>
      </c>
      <c r="EG73" s="86">
        <f t="shared" si="19"/>
        <v>0</v>
      </c>
      <c r="EH73" s="86">
        <f t="shared" si="19"/>
        <v>0</v>
      </c>
      <c r="EI73" s="86">
        <f t="shared" si="19"/>
        <v>0</v>
      </c>
      <c r="EJ73" s="86">
        <f t="shared" si="19"/>
        <v>0</v>
      </c>
      <c r="EK73" s="86">
        <f t="shared" si="20"/>
        <v>0</v>
      </c>
      <c r="EL73" s="86">
        <f t="shared" si="26"/>
        <v>0</v>
      </c>
      <c r="EM73" s="86">
        <f t="shared" si="21"/>
        <v>0</v>
      </c>
      <c r="EN73" s="86">
        <f t="shared" si="21"/>
        <v>0</v>
      </c>
      <c r="EO73" s="86">
        <f t="shared" si="21"/>
        <v>0</v>
      </c>
      <c r="EP73" s="86">
        <f t="shared" si="21"/>
        <v>0</v>
      </c>
      <c r="EQ73" s="86">
        <f t="shared" si="21"/>
        <v>0</v>
      </c>
      <c r="ER73" s="86">
        <f t="shared" si="21"/>
        <v>0</v>
      </c>
      <c r="ES73" s="86">
        <f t="shared" si="21"/>
        <v>0</v>
      </c>
      <c r="ET73" s="86">
        <f t="shared" si="21"/>
        <v>0</v>
      </c>
      <c r="EU73" s="86">
        <f t="shared" si="21"/>
        <v>0</v>
      </c>
      <c r="EV73" s="86">
        <f t="shared" si="22"/>
        <v>0</v>
      </c>
      <c r="EW73" s="86">
        <f t="shared" si="27"/>
        <v>0</v>
      </c>
      <c r="EX73" s="58">
        <f t="shared" si="23"/>
        <v>0</v>
      </c>
      <c r="EY73" s="58">
        <f t="shared" si="24"/>
        <v>0</v>
      </c>
      <c r="EZ73" s="58">
        <f t="shared" si="25"/>
        <v>0</v>
      </c>
      <c r="FX73" s="20"/>
      <c r="FY73" s="20"/>
      <c r="FZ73" s="20"/>
    </row>
    <row r="74" spans="128:182" x14ac:dyDescent="0.3">
      <c r="DX74" s="18"/>
      <c r="DZ74" s="59">
        <v>28</v>
      </c>
      <c r="EA74" s="60" t="s">
        <v>340</v>
      </c>
      <c r="EB74" s="86">
        <f t="shared" si="19"/>
        <v>0</v>
      </c>
      <c r="EC74" s="87">
        <f t="shared" si="19"/>
        <v>0</v>
      </c>
      <c r="ED74" s="86">
        <f t="shared" si="19"/>
        <v>0</v>
      </c>
      <c r="EE74" s="86">
        <f t="shared" ref="EE74:EJ84" si="28">COUNTIFS($CG:$CG,"N",$A:$A,"&gt;="&amp;EE$1,$A:$A,"&lt;"&amp;EF$1,$AB:$AB,$DZ75)+COUNTIFS($CG:$CG,"E",$A:$A,"&gt;="&amp;EE$1,$A:$A,"&lt;"&amp;EF$1,$AB:$AB,$DZ75)</f>
        <v>0</v>
      </c>
      <c r="EF74" s="86">
        <f t="shared" si="28"/>
        <v>0</v>
      </c>
      <c r="EG74" s="86">
        <f t="shared" si="28"/>
        <v>0</v>
      </c>
      <c r="EH74" s="86">
        <f t="shared" si="28"/>
        <v>0</v>
      </c>
      <c r="EI74" s="86">
        <f t="shared" si="28"/>
        <v>0</v>
      </c>
      <c r="EJ74" s="86">
        <f t="shared" si="28"/>
        <v>0</v>
      </c>
      <c r="EK74" s="86">
        <f t="shared" si="20"/>
        <v>0</v>
      </c>
      <c r="EL74" s="86">
        <f t="shared" si="26"/>
        <v>0</v>
      </c>
      <c r="EM74" s="86">
        <f t="shared" si="21"/>
        <v>0</v>
      </c>
      <c r="EN74" s="86">
        <f t="shared" si="21"/>
        <v>0</v>
      </c>
      <c r="EO74" s="86">
        <f t="shared" si="21"/>
        <v>0</v>
      </c>
      <c r="EP74" s="86">
        <f t="shared" ref="EP74:EU84" si="29">COUNTIFS($CG:$CG,"S",$A:$A,"&gt;="&amp;EE$1,$A:$A,"&lt;"&amp;EF$1,$AB:$AB,$DZ75)+COUNTIFS($CG:$CG,"W",$A:$A,"&gt;="&amp;EE$1,$A:$A,"&lt;"&amp;EF$1,$AB:$AB,$DZ75)</f>
        <v>0</v>
      </c>
      <c r="EQ74" s="86">
        <f t="shared" si="29"/>
        <v>0</v>
      </c>
      <c r="ER74" s="86">
        <f t="shared" si="29"/>
        <v>0</v>
      </c>
      <c r="ES74" s="86">
        <f t="shared" si="29"/>
        <v>0</v>
      </c>
      <c r="ET74" s="86">
        <f t="shared" si="29"/>
        <v>0</v>
      </c>
      <c r="EU74" s="86">
        <f t="shared" si="29"/>
        <v>0</v>
      </c>
      <c r="EV74" s="86">
        <f t="shared" si="22"/>
        <v>0</v>
      </c>
      <c r="EW74" s="86">
        <f t="shared" si="27"/>
        <v>0</v>
      </c>
      <c r="EX74" s="58">
        <f t="shared" si="23"/>
        <v>0</v>
      </c>
      <c r="EY74" s="58">
        <f t="shared" si="24"/>
        <v>0</v>
      </c>
      <c r="EZ74" s="58">
        <f t="shared" si="25"/>
        <v>0</v>
      </c>
      <c r="FX74" s="20"/>
      <c r="FY74" s="20"/>
      <c r="FZ74" s="20"/>
    </row>
    <row r="75" spans="128:182" x14ac:dyDescent="0.3">
      <c r="DX75" s="18"/>
      <c r="DZ75" s="59">
        <v>29</v>
      </c>
      <c r="EA75" s="60" t="s">
        <v>146</v>
      </c>
      <c r="EB75" s="86">
        <f t="shared" ref="EB75:ED84" si="30">COUNTIFS($CG:$CG,"N",$A:$A,"&gt;="&amp;EB$1,$A:$A,"&lt;"&amp;EC$1,$AB:$AB,$DZ76)+COUNTIFS($CG:$CG,"E",$A:$A,"&gt;="&amp;EB$1,$A:$A,"&lt;"&amp;EC$1,$AB:$AB,$DZ76)</f>
        <v>0</v>
      </c>
      <c r="EC75" s="87">
        <f t="shared" si="30"/>
        <v>0</v>
      </c>
      <c r="ED75" s="86">
        <f t="shared" si="30"/>
        <v>0</v>
      </c>
      <c r="EE75" s="86">
        <f t="shared" si="28"/>
        <v>0</v>
      </c>
      <c r="EF75" s="86">
        <f t="shared" si="28"/>
        <v>0</v>
      </c>
      <c r="EG75" s="86">
        <f t="shared" si="28"/>
        <v>0</v>
      </c>
      <c r="EH75" s="86">
        <f t="shared" si="28"/>
        <v>0</v>
      </c>
      <c r="EI75" s="86">
        <f t="shared" si="28"/>
        <v>0</v>
      </c>
      <c r="EJ75" s="86">
        <f t="shared" si="28"/>
        <v>0</v>
      </c>
      <c r="EK75" s="86">
        <f t="shared" si="20"/>
        <v>0</v>
      </c>
      <c r="EL75" s="86">
        <f t="shared" si="26"/>
        <v>0</v>
      </c>
      <c r="EM75" s="86">
        <f t="shared" ref="EM75:EO84" si="31">COUNTIFS($CG:$CG,"S",$A:$A,"&gt;="&amp;EB$1,$A:$A,"&lt;"&amp;EC$1,$AB:$AB,$DZ76)+COUNTIFS($CG:$CG,"W",$A:$A,"&gt;="&amp;EB$1,$A:$A,"&lt;"&amp;EC$1,$AB:$AB,$DZ76)</f>
        <v>0</v>
      </c>
      <c r="EN75" s="86">
        <f t="shared" si="31"/>
        <v>0</v>
      </c>
      <c r="EO75" s="86">
        <f t="shared" si="31"/>
        <v>0</v>
      </c>
      <c r="EP75" s="86">
        <f t="shared" si="29"/>
        <v>0</v>
      </c>
      <c r="EQ75" s="86">
        <f t="shared" si="29"/>
        <v>0</v>
      </c>
      <c r="ER75" s="86">
        <f t="shared" si="29"/>
        <v>0</v>
      </c>
      <c r="ES75" s="86">
        <f t="shared" si="29"/>
        <v>0</v>
      </c>
      <c r="ET75" s="86">
        <f t="shared" si="29"/>
        <v>0</v>
      </c>
      <c r="EU75" s="86">
        <f t="shared" si="29"/>
        <v>0</v>
      </c>
      <c r="EV75" s="86">
        <f t="shared" si="22"/>
        <v>0</v>
      </c>
      <c r="EW75" s="86">
        <f t="shared" si="27"/>
        <v>0</v>
      </c>
      <c r="EX75" s="58">
        <f t="shared" si="23"/>
        <v>0</v>
      </c>
      <c r="EY75" s="58">
        <f t="shared" si="24"/>
        <v>0</v>
      </c>
      <c r="EZ75" s="58">
        <f t="shared" si="25"/>
        <v>0</v>
      </c>
      <c r="FX75" s="20"/>
      <c r="FY75" s="20"/>
      <c r="FZ75" s="20"/>
    </row>
    <row r="76" spans="128:182" x14ac:dyDescent="0.3">
      <c r="DX76" s="18"/>
      <c r="DZ76" s="59">
        <v>30</v>
      </c>
      <c r="EA76" s="60" t="s">
        <v>138</v>
      </c>
      <c r="EB76" s="86">
        <f t="shared" si="30"/>
        <v>0</v>
      </c>
      <c r="EC76" s="87">
        <f t="shared" si="30"/>
        <v>0</v>
      </c>
      <c r="ED76" s="86">
        <f t="shared" si="30"/>
        <v>0</v>
      </c>
      <c r="EE76" s="86">
        <f t="shared" si="28"/>
        <v>0</v>
      </c>
      <c r="EF76" s="86">
        <f t="shared" si="28"/>
        <v>0</v>
      </c>
      <c r="EG76" s="86">
        <f t="shared" si="28"/>
        <v>0</v>
      </c>
      <c r="EH76" s="86">
        <f t="shared" si="28"/>
        <v>0</v>
      </c>
      <c r="EI76" s="86">
        <f t="shared" si="28"/>
        <v>0</v>
      </c>
      <c r="EJ76" s="86">
        <f t="shared" si="28"/>
        <v>0</v>
      </c>
      <c r="EK76" s="86">
        <f t="shared" si="20"/>
        <v>0</v>
      </c>
      <c r="EL76" s="86">
        <f t="shared" si="26"/>
        <v>0</v>
      </c>
      <c r="EM76" s="86">
        <f t="shared" si="31"/>
        <v>0</v>
      </c>
      <c r="EN76" s="86">
        <f t="shared" si="31"/>
        <v>0</v>
      </c>
      <c r="EO76" s="86">
        <f t="shared" si="31"/>
        <v>0</v>
      </c>
      <c r="EP76" s="86">
        <f t="shared" si="29"/>
        <v>0</v>
      </c>
      <c r="EQ76" s="86">
        <f t="shared" si="29"/>
        <v>0</v>
      </c>
      <c r="ER76" s="86">
        <f t="shared" si="29"/>
        <v>0</v>
      </c>
      <c r="ES76" s="86">
        <f t="shared" si="29"/>
        <v>0</v>
      </c>
      <c r="ET76" s="86">
        <f t="shared" si="29"/>
        <v>0</v>
      </c>
      <c r="EU76" s="86">
        <f t="shared" si="29"/>
        <v>0</v>
      </c>
      <c r="EV76" s="86">
        <f t="shared" si="22"/>
        <v>0</v>
      </c>
      <c r="EW76" s="86">
        <f t="shared" si="27"/>
        <v>0</v>
      </c>
      <c r="EX76" s="58">
        <f t="shared" si="23"/>
        <v>0</v>
      </c>
      <c r="EY76" s="58">
        <f t="shared" si="24"/>
        <v>0</v>
      </c>
      <c r="EZ76" s="58">
        <f t="shared" si="25"/>
        <v>0</v>
      </c>
      <c r="FX76" s="20"/>
      <c r="FY76" s="20"/>
      <c r="FZ76" s="20"/>
    </row>
    <row r="77" spans="128:182" x14ac:dyDescent="0.3">
      <c r="DX77" s="18"/>
      <c r="DZ77" s="59">
        <v>31</v>
      </c>
      <c r="EA77" s="60" t="s">
        <v>341</v>
      </c>
      <c r="EB77" s="86">
        <f t="shared" si="30"/>
        <v>0</v>
      </c>
      <c r="EC77" s="87">
        <f t="shared" si="30"/>
        <v>0</v>
      </c>
      <c r="ED77" s="86">
        <f t="shared" si="30"/>
        <v>0</v>
      </c>
      <c r="EE77" s="86">
        <f t="shared" si="28"/>
        <v>0</v>
      </c>
      <c r="EF77" s="86">
        <f t="shared" si="28"/>
        <v>0</v>
      </c>
      <c r="EG77" s="86">
        <f t="shared" si="28"/>
        <v>0</v>
      </c>
      <c r="EH77" s="86">
        <f t="shared" si="28"/>
        <v>0</v>
      </c>
      <c r="EI77" s="86">
        <f t="shared" si="28"/>
        <v>0</v>
      </c>
      <c r="EJ77" s="86">
        <f t="shared" si="28"/>
        <v>0</v>
      </c>
      <c r="EK77" s="86">
        <f t="shared" si="20"/>
        <v>0</v>
      </c>
      <c r="EL77" s="86">
        <f t="shared" si="26"/>
        <v>0</v>
      </c>
      <c r="EM77" s="86">
        <f t="shared" si="31"/>
        <v>0</v>
      </c>
      <c r="EN77" s="86">
        <f t="shared" si="31"/>
        <v>0</v>
      </c>
      <c r="EO77" s="86">
        <f t="shared" si="31"/>
        <v>0</v>
      </c>
      <c r="EP77" s="86">
        <f t="shared" si="29"/>
        <v>0</v>
      </c>
      <c r="EQ77" s="86">
        <f t="shared" si="29"/>
        <v>0</v>
      </c>
      <c r="ER77" s="86">
        <f t="shared" si="29"/>
        <v>0</v>
      </c>
      <c r="ES77" s="86">
        <f t="shared" si="29"/>
        <v>0</v>
      </c>
      <c r="ET77" s="86">
        <f t="shared" si="29"/>
        <v>0</v>
      </c>
      <c r="EU77" s="86">
        <f t="shared" si="29"/>
        <v>0</v>
      </c>
      <c r="EV77" s="86">
        <f t="shared" si="22"/>
        <v>0</v>
      </c>
      <c r="EW77" s="86">
        <f t="shared" si="27"/>
        <v>0</v>
      </c>
      <c r="EX77" s="58">
        <f t="shared" si="23"/>
        <v>0</v>
      </c>
      <c r="EY77" s="58">
        <f t="shared" si="24"/>
        <v>0</v>
      </c>
      <c r="EZ77" s="58">
        <f t="shared" si="25"/>
        <v>0</v>
      </c>
      <c r="FX77" s="20"/>
      <c r="FY77" s="20"/>
      <c r="FZ77" s="20"/>
    </row>
    <row r="78" spans="128:182" x14ac:dyDescent="0.3">
      <c r="DX78" s="18"/>
      <c r="DZ78" s="59">
        <v>32</v>
      </c>
      <c r="EA78" s="60" t="s">
        <v>342</v>
      </c>
      <c r="EB78" s="86">
        <f t="shared" si="30"/>
        <v>0</v>
      </c>
      <c r="EC78" s="87">
        <f t="shared" si="30"/>
        <v>0</v>
      </c>
      <c r="ED78" s="86">
        <f t="shared" si="30"/>
        <v>0</v>
      </c>
      <c r="EE78" s="86">
        <f t="shared" si="28"/>
        <v>0</v>
      </c>
      <c r="EF78" s="86">
        <f t="shared" si="28"/>
        <v>0</v>
      </c>
      <c r="EG78" s="86">
        <f t="shared" si="28"/>
        <v>0</v>
      </c>
      <c r="EH78" s="86">
        <f t="shared" si="28"/>
        <v>0</v>
      </c>
      <c r="EI78" s="86">
        <f t="shared" si="28"/>
        <v>0</v>
      </c>
      <c r="EJ78" s="86">
        <f t="shared" si="28"/>
        <v>0</v>
      </c>
      <c r="EK78" s="86">
        <f t="shared" si="20"/>
        <v>0</v>
      </c>
      <c r="EL78" s="86">
        <f t="shared" si="26"/>
        <v>0</v>
      </c>
      <c r="EM78" s="86">
        <f t="shared" si="31"/>
        <v>0</v>
      </c>
      <c r="EN78" s="86">
        <f t="shared" si="31"/>
        <v>0</v>
      </c>
      <c r="EO78" s="86">
        <f t="shared" si="31"/>
        <v>0</v>
      </c>
      <c r="EP78" s="86">
        <f t="shared" si="29"/>
        <v>0</v>
      </c>
      <c r="EQ78" s="86">
        <f t="shared" si="29"/>
        <v>0</v>
      </c>
      <c r="ER78" s="86">
        <f t="shared" si="29"/>
        <v>0</v>
      </c>
      <c r="ES78" s="86">
        <f t="shared" si="29"/>
        <v>0</v>
      </c>
      <c r="ET78" s="86">
        <f t="shared" si="29"/>
        <v>0</v>
      </c>
      <c r="EU78" s="86">
        <f t="shared" si="29"/>
        <v>0</v>
      </c>
      <c r="EV78" s="86">
        <f t="shared" si="22"/>
        <v>0</v>
      </c>
      <c r="EW78" s="86">
        <f t="shared" si="27"/>
        <v>0</v>
      </c>
      <c r="EX78" s="58">
        <f t="shared" si="23"/>
        <v>0</v>
      </c>
      <c r="EY78" s="58">
        <f t="shared" si="24"/>
        <v>0</v>
      </c>
      <c r="EZ78" s="58">
        <f t="shared" si="25"/>
        <v>0</v>
      </c>
      <c r="FX78" s="20"/>
      <c r="FY78" s="20"/>
      <c r="FZ78" s="20"/>
    </row>
    <row r="79" spans="128:182" x14ac:dyDescent="0.3">
      <c r="DX79" s="18"/>
      <c r="DZ79" s="59">
        <v>33</v>
      </c>
      <c r="EA79" s="60" t="s">
        <v>142</v>
      </c>
      <c r="EB79" s="86">
        <f t="shared" si="30"/>
        <v>0</v>
      </c>
      <c r="EC79" s="87">
        <f t="shared" si="30"/>
        <v>0</v>
      </c>
      <c r="ED79" s="86">
        <f t="shared" si="30"/>
        <v>0</v>
      </c>
      <c r="EE79" s="86">
        <f t="shared" si="28"/>
        <v>0</v>
      </c>
      <c r="EF79" s="86">
        <f t="shared" si="28"/>
        <v>0</v>
      </c>
      <c r="EG79" s="86">
        <f t="shared" si="28"/>
        <v>0</v>
      </c>
      <c r="EH79" s="86">
        <f t="shared" si="28"/>
        <v>0</v>
      </c>
      <c r="EI79" s="86">
        <f t="shared" si="28"/>
        <v>0</v>
      </c>
      <c r="EJ79" s="86">
        <f t="shared" si="28"/>
        <v>0</v>
      </c>
      <c r="EK79" s="86">
        <f t="shared" si="20"/>
        <v>0</v>
      </c>
      <c r="EL79" s="86">
        <f t="shared" si="26"/>
        <v>0</v>
      </c>
      <c r="EM79" s="86">
        <f t="shared" si="31"/>
        <v>0</v>
      </c>
      <c r="EN79" s="86">
        <f t="shared" si="31"/>
        <v>0</v>
      </c>
      <c r="EO79" s="86">
        <f t="shared" si="31"/>
        <v>0</v>
      </c>
      <c r="EP79" s="86">
        <f t="shared" si="29"/>
        <v>0</v>
      </c>
      <c r="EQ79" s="86">
        <f t="shared" si="29"/>
        <v>0</v>
      </c>
      <c r="ER79" s="86">
        <f t="shared" si="29"/>
        <v>0</v>
      </c>
      <c r="ES79" s="86">
        <f t="shared" si="29"/>
        <v>0</v>
      </c>
      <c r="ET79" s="86">
        <f t="shared" si="29"/>
        <v>0</v>
      </c>
      <c r="EU79" s="86">
        <f t="shared" si="29"/>
        <v>0</v>
      </c>
      <c r="EV79" s="86">
        <f t="shared" si="22"/>
        <v>0</v>
      </c>
      <c r="EW79" s="86">
        <f t="shared" si="27"/>
        <v>0</v>
      </c>
      <c r="EX79" s="58">
        <f t="shared" si="23"/>
        <v>0</v>
      </c>
      <c r="EY79" s="58">
        <f t="shared" si="24"/>
        <v>0</v>
      </c>
      <c r="EZ79" s="58">
        <f t="shared" si="25"/>
        <v>0</v>
      </c>
      <c r="FX79" s="20"/>
      <c r="FY79" s="20"/>
      <c r="FZ79" s="20"/>
    </row>
    <row r="80" spans="128:182" x14ac:dyDescent="0.3">
      <c r="DX80" s="18"/>
      <c r="DZ80" s="59">
        <v>34</v>
      </c>
      <c r="EA80" s="60" t="s">
        <v>343</v>
      </c>
      <c r="EB80" s="86">
        <f t="shared" si="30"/>
        <v>0</v>
      </c>
      <c r="EC80" s="87">
        <f t="shared" si="30"/>
        <v>0</v>
      </c>
      <c r="ED80" s="86">
        <f t="shared" si="30"/>
        <v>0</v>
      </c>
      <c r="EE80" s="86">
        <f t="shared" si="28"/>
        <v>0</v>
      </c>
      <c r="EF80" s="86">
        <f t="shared" si="28"/>
        <v>0</v>
      </c>
      <c r="EG80" s="86">
        <f t="shared" si="28"/>
        <v>0</v>
      </c>
      <c r="EH80" s="86">
        <f t="shared" si="28"/>
        <v>0</v>
      </c>
      <c r="EI80" s="86">
        <f t="shared" si="28"/>
        <v>0</v>
      </c>
      <c r="EJ80" s="86">
        <f t="shared" si="28"/>
        <v>0</v>
      </c>
      <c r="EK80" s="86">
        <f t="shared" si="20"/>
        <v>0</v>
      </c>
      <c r="EL80" s="86">
        <f t="shared" si="26"/>
        <v>0</v>
      </c>
      <c r="EM80" s="86">
        <f t="shared" si="31"/>
        <v>0</v>
      </c>
      <c r="EN80" s="86">
        <f t="shared" si="31"/>
        <v>0</v>
      </c>
      <c r="EO80" s="86">
        <f t="shared" si="31"/>
        <v>0</v>
      </c>
      <c r="EP80" s="86">
        <f t="shared" si="29"/>
        <v>0</v>
      </c>
      <c r="EQ80" s="86">
        <f t="shared" si="29"/>
        <v>0</v>
      </c>
      <c r="ER80" s="86">
        <f t="shared" si="29"/>
        <v>0</v>
      </c>
      <c r="ES80" s="86">
        <f t="shared" si="29"/>
        <v>0</v>
      </c>
      <c r="ET80" s="86">
        <f t="shared" si="29"/>
        <v>0</v>
      </c>
      <c r="EU80" s="86">
        <f t="shared" si="29"/>
        <v>0</v>
      </c>
      <c r="EV80" s="86">
        <f t="shared" si="22"/>
        <v>0</v>
      </c>
      <c r="EW80" s="86">
        <f t="shared" si="27"/>
        <v>0</v>
      </c>
      <c r="EX80" s="58">
        <f t="shared" si="23"/>
        <v>0</v>
      </c>
      <c r="EY80" s="58">
        <f t="shared" si="24"/>
        <v>0</v>
      </c>
      <c r="EZ80" s="58">
        <f t="shared" si="25"/>
        <v>0</v>
      </c>
      <c r="FX80" s="20"/>
      <c r="FY80" s="20"/>
      <c r="FZ80" s="20"/>
    </row>
    <row r="81" spans="128:182" x14ac:dyDescent="0.3">
      <c r="DX81" s="18"/>
      <c r="DZ81" s="59">
        <v>35</v>
      </c>
      <c r="EA81" s="60" t="s">
        <v>344</v>
      </c>
      <c r="EB81" s="86">
        <f t="shared" si="30"/>
        <v>0</v>
      </c>
      <c r="EC81" s="87">
        <f t="shared" si="30"/>
        <v>0</v>
      </c>
      <c r="ED81" s="86">
        <f t="shared" si="30"/>
        <v>0</v>
      </c>
      <c r="EE81" s="86">
        <f t="shared" si="28"/>
        <v>0</v>
      </c>
      <c r="EF81" s="86">
        <f t="shared" si="28"/>
        <v>0</v>
      </c>
      <c r="EG81" s="86">
        <f t="shared" si="28"/>
        <v>0</v>
      </c>
      <c r="EH81" s="86">
        <f t="shared" si="28"/>
        <v>0</v>
      </c>
      <c r="EI81" s="86">
        <f t="shared" si="28"/>
        <v>0</v>
      </c>
      <c r="EJ81" s="86">
        <f t="shared" si="28"/>
        <v>0</v>
      </c>
      <c r="EK81" s="86">
        <f t="shared" si="20"/>
        <v>0</v>
      </c>
      <c r="EL81" s="86">
        <f t="shared" si="26"/>
        <v>0</v>
      </c>
      <c r="EM81" s="86">
        <f t="shared" si="31"/>
        <v>0</v>
      </c>
      <c r="EN81" s="86">
        <f t="shared" si="31"/>
        <v>0</v>
      </c>
      <c r="EO81" s="86">
        <f t="shared" si="31"/>
        <v>0</v>
      </c>
      <c r="EP81" s="86">
        <f t="shared" si="29"/>
        <v>0</v>
      </c>
      <c r="EQ81" s="86">
        <f t="shared" si="29"/>
        <v>0</v>
      </c>
      <c r="ER81" s="86">
        <f t="shared" si="29"/>
        <v>0</v>
      </c>
      <c r="ES81" s="86">
        <f t="shared" si="29"/>
        <v>0</v>
      </c>
      <c r="ET81" s="86">
        <f t="shared" si="29"/>
        <v>0</v>
      </c>
      <c r="EU81" s="86">
        <f t="shared" si="29"/>
        <v>0</v>
      </c>
      <c r="EV81" s="86">
        <f t="shared" si="22"/>
        <v>0</v>
      </c>
      <c r="EW81" s="86">
        <f t="shared" si="27"/>
        <v>0</v>
      </c>
      <c r="EX81" s="58">
        <f t="shared" si="23"/>
        <v>0</v>
      </c>
      <c r="EY81" s="58">
        <f t="shared" si="24"/>
        <v>0</v>
      </c>
      <c r="EZ81" s="58">
        <f t="shared" si="25"/>
        <v>0</v>
      </c>
      <c r="FX81" s="20"/>
      <c r="FY81" s="20"/>
      <c r="FZ81" s="20"/>
    </row>
    <row r="82" spans="128:182" x14ac:dyDescent="0.3">
      <c r="DX82" s="18"/>
      <c r="DZ82" s="59">
        <v>36</v>
      </c>
      <c r="EA82" s="60" t="s">
        <v>156</v>
      </c>
      <c r="EB82" s="86">
        <f t="shared" si="30"/>
        <v>0</v>
      </c>
      <c r="EC82" s="87">
        <f t="shared" si="30"/>
        <v>0</v>
      </c>
      <c r="ED82" s="86">
        <f t="shared" si="30"/>
        <v>0</v>
      </c>
      <c r="EE82" s="86">
        <f t="shared" si="28"/>
        <v>0</v>
      </c>
      <c r="EF82" s="86">
        <f t="shared" si="28"/>
        <v>0</v>
      </c>
      <c r="EG82" s="86">
        <f t="shared" si="28"/>
        <v>0</v>
      </c>
      <c r="EH82" s="86">
        <f t="shared" si="28"/>
        <v>0</v>
      </c>
      <c r="EI82" s="86">
        <f t="shared" si="28"/>
        <v>0</v>
      </c>
      <c r="EJ82" s="86">
        <f t="shared" si="28"/>
        <v>0</v>
      </c>
      <c r="EK82" s="86">
        <f t="shared" si="20"/>
        <v>0</v>
      </c>
      <c r="EL82" s="86">
        <f t="shared" si="26"/>
        <v>0</v>
      </c>
      <c r="EM82" s="86">
        <f t="shared" si="31"/>
        <v>0</v>
      </c>
      <c r="EN82" s="86">
        <f t="shared" si="31"/>
        <v>0</v>
      </c>
      <c r="EO82" s="86">
        <f t="shared" si="31"/>
        <v>0</v>
      </c>
      <c r="EP82" s="86">
        <f t="shared" si="29"/>
        <v>0</v>
      </c>
      <c r="EQ82" s="86">
        <f t="shared" si="29"/>
        <v>0</v>
      </c>
      <c r="ER82" s="86">
        <f t="shared" si="29"/>
        <v>0</v>
      </c>
      <c r="ES82" s="86">
        <f t="shared" si="29"/>
        <v>0</v>
      </c>
      <c r="ET82" s="86">
        <f t="shared" si="29"/>
        <v>0</v>
      </c>
      <c r="EU82" s="86">
        <f t="shared" si="29"/>
        <v>0</v>
      </c>
      <c r="EV82" s="86">
        <f t="shared" si="22"/>
        <v>0</v>
      </c>
      <c r="EW82" s="86">
        <f t="shared" si="27"/>
        <v>0</v>
      </c>
      <c r="EX82" s="58">
        <f t="shared" si="23"/>
        <v>0</v>
      </c>
      <c r="EY82" s="58">
        <f t="shared" si="24"/>
        <v>0</v>
      </c>
      <c r="EZ82" s="58">
        <f t="shared" si="25"/>
        <v>0</v>
      </c>
      <c r="FX82" s="20"/>
      <c r="FY82" s="20"/>
      <c r="FZ82" s="20"/>
    </row>
    <row r="83" spans="128:182" x14ac:dyDescent="0.3">
      <c r="DX83" s="18"/>
      <c r="DZ83" s="59">
        <v>37</v>
      </c>
      <c r="EA83" s="60" t="s">
        <v>345</v>
      </c>
      <c r="EB83" s="86">
        <f t="shared" si="30"/>
        <v>0</v>
      </c>
      <c r="EC83" s="87">
        <f t="shared" si="30"/>
        <v>0</v>
      </c>
      <c r="ED83" s="86">
        <f t="shared" si="30"/>
        <v>0</v>
      </c>
      <c r="EE83" s="86">
        <f t="shared" si="28"/>
        <v>0</v>
      </c>
      <c r="EF83" s="86">
        <f t="shared" si="28"/>
        <v>0</v>
      </c>
      <c r="EG83" s="86">
        <f t="shared" si="28"/>
        <v>0</v>
      </c>
      <c r="EH83" s="86">
        <f t="shared" si="28"/>
        <v>0</v>
      </c>
      <c r="EI83" s="86">
        <f t="shared" si="28"/>
        <v>0</v>
      </c>
      <c r="EJ83" s="86">
        <f t="shared" si="28"/>
        <v>0</v>
      </c>
      <c r="EK83" s="86">
        <f t="shared" si="20"/>
        <v>0</v>
      </c>
      <c r="EL83" s="86">
        <f t="shared" si="26"/>
        <v>0</v>
      </c>
      <c r="EM83" s="86">
        <f t="shared" si="31"/>
        <v>0</v>
      </c>
      <c r="EN83" s="86">
        <f t="shared" si="31"/>
        <v>0</v>
      </c>
      <c r="EO83" s="86">
        <f t="shared" si="31"/>
        <v>0</v>
      </c>
      <c r="EP83" s="86">
        <f t="shared" si="29"/>
        <v>0</v>
      </c>
      <c r="EQ83" s="86">
        <f t="shared" si="29"/>
        <v>0</v>
      </c>
      <c r="ER83" s="86">
        <f t="shared" si="29"/>
        <v>0</v>
      </c>
      <c r="ES83" s="86">
        <f t="shared" si="29"/>
        <v>0</v>
      </c>
      <c r="ET83" s="86">
        <f t="shared" si="29"/>
        <v>0</v>
      </c>
      <c r="EU83" s="86">
        <f t="shared" si="29"/>
        <v>0</v>
      </c>
      <c r="EV83" s="86">
        <f t="shared" si="22"/>
        <v>0</v>
      </c>
      <c r="EW83" s="86">
        <f t="shared" si="27"/>
        <v>0</v>
      </c>
      <c r="EX83" s="58">
        <f t="shared" si="23"/>
        <v>0</v>
      </c>
      <c r="EY83" s="58">
        <f t="shared" si="24"/>
        <v>0</v>
      </c>
      <c r="EZ83" s="58">
        <f t="shared" si="25"/>
        <v>0</v>
      </c>
      <c r="FX83" s="20"/>
      <c r="FY83" s="20"/>
      <c r="FZ83" s="20"/>
    </row>
    <row r="84" spans="128:182" ht="15" thickBot="1" x14ac:dyDescent="0.35">
      <c r="DX84" s="18"/>
      <c r="DZ84" s="59">
        <v>38</v>
      </c>
      <c r="EA84" s="65" t="s">
        <v>346</v>
      </c>
      <c r="EB84" s="86">
        <f t="shared" si="30"/>
        <v>0</v>
      </c>
      <c r="EC84" s="87">
        <f t="shared" si="30"/>
        <v>0</v>
      </c>
      <c r="ED84" s="86">
        <f t="shared" si="30"/>
        <v>0</v>
      </c>
      <c r="EE84" s="86">
        <f t="shared" si="28"/>
        <v>0</v>
      </c>
      <c r="EF84" s="86">
        <f t="shared" si="28"/>
        <v>0</v>
      </c>
      <c r="EG84" s="86">
        <f t="shared" si="28"/>
        <v>0</v>
      </c>
      <c r="EH84" s="86">
        <f t="shared" si="28"/>
        <v>0</v>
      </c>
      <c r="EI84" s="86">
        <f t="shared" si="28"/>
        <v>0</v>
      </c>
      <c r="EJ84" s="86">
        <f t="shared" si="28"/>
        <v>0</v>
      </c>
      <c r="EK84" s="86">
        <f t="shared" si="20"/>
        <v>0</v>
      </c>
      <c r="EL84" s="86">
        <f t="shared" si="26"/>
        <v>0</v>
      </c>
      <c r="EM84" s="86">
        <f t="shared" si="31"/>
        <v>0</v>
      </c>
      <c r="EN84" s="86">
        <f t="shared" si="31"/>
        <v>0</v>
      </c>
      <c r="EO84" s="86">
        <f t="shared" si="31"/>
        <v>0</v>
      </c>
      <c r="EP84" s="86">
        <f t="shared" si="29"/>
        <v>0</v>
      </c>
      <c r="EQ84" s="86">
        <f t="shared" si="29"/>
        <v>0</v>
      </c>
      <c r="ER84" s="86">
        <f t="shared" si="29"/>
        <v>0</v>
      </c>
      <c r="ES84" s="86">
        <f t="shared" si="29"/>
        <v>0</v>
      </c>
      <c r="ET84" s="86">
        <f t="shared" si="29"/>
        <v>0</v>
      </c>
      <c r="EU84" s="86">
        <f t="shared" si="29"/>
        <v>0</v>
      </c>
      <c r="EV84" s="86">
        <f t="shared" si="22"/>
        <v>0</v>
      </c>
      <c r="EW84" s="90">
        <f t="shared" si="27"/>
        <v>0</v>
      </c>
      <c r="EX84" s="58">
        <f t="shared" si="23"/>
        <v>0</v>
      </c>
      <c r="EY84" s="58">
        <f t="shared" si="24"/>
        <v>0</v>
      </c>
      <c r="EZ84" s="58">
        <f t="shared" si="25"/>
        <v>0</v>
      </c>
      <c r="FX84" s="20"/>
      <c r="FY84" s="20"/>
      <c r="FZ84" s="20"/>
    </row>
    <row r="85" spans="128:182" ht="15" thickBot="1" x14ac:dyDescent="0.35">
      <c r="DX85" s="18"/>
      <c r="DZ85" s="59">
        <v>39</v>
      </c>
      <c r="EA85" s="71" t="s">
        <v>297</v>
      </c>
      <c r="EB85" s="72">
        <f>SUM(EB46:EB84)</f>
        <v>0</v>
      </c>
      <c r="EC85" s="91">
        <f t="shared" ref="EC85:EV85" si="32">SUM(EC46:EC84)</f>
        <v>14</v>
      </c>
      <c r="ED85" s="72">
        <f t="shared" si="32"/>
        <v>0</v>
      </c>
      <c r="EE85" s="75">
        <f t="shared" si="32"/>
        <v>0</v>
      </c>
      <c r="EF85" s="72">
        <f t="shared" si="32"/>
        <v>0</v>
      </c>
      <c r="EG85" s="75">
        <f t="shared" si="32"/>
        <v>0</v>
      </c>
      <c r="EH85" s="72">
        <f t="shared" si="32"/>
        <v>0</v>
      </c>
      <c r="EI85" s="75">
        <f t="shared" si="32"/>
        <v>0</v>
      </c>
      <c r="EJ85" s="72">
        <f t="shared" si="32"/>
        <v>0</v>
      </c>
      <c r="EK85" s="75">
        <f t="shared" si="32"/>
        <v>0</v>
      </c>
      <c r="EL85" s="72">
        <f t="shared" si="32"/>
        <v>14</v>
      </c>
      <c r="EM85" s="75">
        <f t="shared" si="32"/>
        <v>4</v>
      </c>
      <c r="EN85" s="72">
        <f t="shared" si="32"/>
        <v>19</v>
      </c>
      <c r="EO85" s="75">
        <f t="shared" si="32"/>
        <v>0</v>
      </c>
      <c r="EP85" s="72">
        <f t="shared" si="32"/>
        <v>0</v>
      </c>
      <c r="EQ85" s="75">
        <f t="shared" si="32"/>
        <v>0</v>
      </c>
      <c r="ER85" s="72">
        <f t="shared" si="32"/>
        <v>0</v>
      </c>
      <c r="ES85" s="72">
        <f t="shared" si="32"/>
        <v>0</v>
      </c>
      <c r="ET85" s="72">
        <f t="shared" si="32"/>
        <v>0</v>
      </c>
      <c r="EU85" s="75">
        <f t="shared" si="32"/>
        <v>0</v>
      </c>
      <c r="EV85" s="72">
        <f t="shared" si="32"/>
        <v>0</v>
      </c>
      <c r="EW85" s="72">
        <f t="shared" si="27"/>
        <v>23</v>
      </c>
      <c r="EX85" s="58">
        <f>SUM(EX46:EX84)</f>
        <v>1</v>
      </c>
      <c r="EY85" s="58">
        <f>SUM(EY46:EY84)</f>
        <v>0.99999999999999989</v>
      </c>
      <c r="EZ85" s="58">
        <f t="shared" si="25"/>
        <v>1</v>
      </c>
      <c r="FX85" s="20"/>
      <c r="FY85" s="20"/>
      <c r="FZ85" s="20"/>
    </row>
    <row r="86" spans="128:182" ht="15" thickBot="1" x14ac:dyDescent="0.35">
      <c r="EA86" s="76" t="s">
        <v>297</v>
      </c>
      <c r="EB86" s="267">
        <f>SUM(EL85,EW85)</f>
        <v>37</v>
      </c>
      <c r="EC86" s="268"/>
      <c r="ED86" s="268"/>
      <c r="EE86" s="268"/>
      <c r="EF86" s="268"/>
      <c r="EG86" s="268"/>
      <c r="EH86" s="268"/>
      <c r="EI86" s="268"/>
      <c r="EJ86" s="268"/>
      <c r="EK86" s="268"/>
      <c r="EL86" s="268"/>
      <c r="EM86" s="268"/>
      <c r="EN86" s="268"/>
      <c r="EO86" s="268"/>
      <c r="EP86" s="268"/>
      <c r="EQ86" s="268"/>
      <c r="ER86" s="268"/>
      <c r="ES86" s="268"/>
      <c r="ET86" s="268"/>
      <c r="EU86" s="268"/>
      <c r="EV86" s="268"/>
      <c r="EW86" s="269"/>
      <c r="EX86" s="92"/>
      <c r="FX86" s="20"/>
      <c r="FY86" s="20"/>
      <c r="FZ86" s="20"/>
    </row>
    <row r="87" spans="128:182" x14ac:dyDescent="0.3">
      <c r="FX87" s="20"/>
      <c r="FY87" s="20"/>
      <c r="FZ87" s="20"/>
    </row>
    <row r="88" spans="128:182" x14ac:dyDescent="0.3">
      <c r="FX88" s="20"/>
      <c r="FY88" s="20"/>
      <c r="FZ88" s="20"/>
    </row>
    <row r="89" spans="128:182" x14ac:dyDescent="0.3">
      <c r="FX89" s="20"/>
      <c r="FY89" s="20"/>
      <c r="FZ89" s="20"/>
    </row>
    <row r="90" spans="128:182" x14ac:dyDescent="0.3">
      <c r="FX90" s="20"/>
      <c r="FY90" s="20"/>
      <c r="FZ90" s="20"/>
    </row>
    <row r="91" spans="128:182" x14ac:dyDescent="0.3">
      <c r="FX91" s="20"/>
      <c r="FY91" s="20"/>
      <c r="FZ91" s="20"/>
    </row>
    <row r="92" spans="128:182" ht="15" thickBot="1" x14ac:dyDescent="0.35">
      <c r="DX92" s="18"/>
      <c r="FX92" s="20"/>
      <c r="FY92" s="20"/>
      <c r="FZ92" s="20"/>
    </row>
    <row r="93" spans="128:182" ht="15" thickBot="1" x14ac:dyDescent="0.35">
      <c r="DX93" s="18"/>
      <c r="EA93" s="254" t="s">
        <v>120</v>
      </c>
      <c r="EB93" s="256" t="s">
        <v>306</v>
      </c>
      <c r="EC93" s="257"/>
      <c r="ED93" s="257"/>
      <c r="EE93" s="257"/>
      <c r="EF93" s="257"/>
      <c r="EG93" s="257"/>
      <c r="EH93" s="257"/>
      <c r="EI93" s="257"/>
      <c r="EJ93" s="257"/>
      <c r="EK93" s="257"/>
      <c r="EL93" s="258"/>
      <c r="EM93" s="256" t="s">
        <v>307</v>
      </c>
      <c r="EN93" s="257"/>
      <c r="EO93" s="257"/>
      <c r="EP93" s="257"/>
      <c r="EQ93" s="257"/>
      <c r="ER93" s="257"/>
      <c r="ES93" s="257"/>
      <c r="ET93" s="257"/>
      <c r="EU93" s="257"/>
      <c r="EV93" s="257"/>
      <c r="EW93" s="258"/>
      <c r="EX93" s="263" t="s">
        <v>295</v>
      </c>
      <c r="EY93" s="263"/>
      <c r="EZ93" s="263"/>
      <c r="FX93" s="20"/>
      <c r="FY93" s="20"/>
      <c r="FZ93" s="20"/>
    </row>
    <row r="94" spans="128:182" ht="15" thickBot="1" x14ac:dyDescent="0.35">
      <c r="DX94" s="18"/>
      <c r="EA94" s="255"/>
      <c r="EB94" s="22" t="str">
        <f t="shared" ref="EB94:EK94" si="33">EB4</f>
        <v>21.7-21.8</v>
      </c>
      <c r="EC94" s="93" t="str">
        <f t="shared" si="33"/>
        <v>21.8-21.9</v>
      </c>
      <c r="ED94" s="22" t="str">
        <f t="shared" si="33"/>
        <v>21.9-22</v>
      </c>
      <c r="EE94" s="22" t="str">
        <f t="shared" si="33"/>
        <v>22-22.1</v>
      </c>
      <c r="EF94" s="22" t="str">
        <f t="shared" si="33"/>
        <v>22.1-22.2</v>
      </c>
      <c r="EG94" s="22" t="str">
        <f t="shared" si="33"/>
        <v>22.2-22.3</v>
      </c>
      <c r="EH94" s="22" t="str">
        <f t="shared" si="33"/>
        <v>22.3-22.4</v>
      </c>
      <c r="EI94" s="22" t="str">
        <f t="shared" si="33"/>
        <v>22.4-22.5</v>
      </c>
      <c r="EJ94" s="22" t="str">
        <f t="shared" si="33"/>
        <v>22.5-22.6</v>
      </c>
      <c r="EK94" s="94" t="str">
        <f t="shared" si="33"/>
        <v>22.6-22.7</v>
      </c>
      <c r="EL94" s="95" t="s">
        <v>297</v>
      </c>
      <c r="EM94" s="46" t="str">
        <f t="shared" ref="EM94:EV94" si="34">EB$4</f>
        <v>21.7-21.8</v>
      </c>
      <c r="EN94" s="46" t="str">
        <f t="shared" si="34"/>
        <v>21.8-21.9</v>
      </c>
      <c r="EO94" s="48" t="str">
        <f t="shared" si="34"/>
        <v>21.9-22</v>
      </c>
      <c r="EP94" s="48" t="str">
        <f t="shared" si="34"/>
        <v>22-22.1</v>
      </c>
      <c r="EQ94" s="48" t="str">
        <f t="shared" si="34"/>
        <v>22.1-22.2</v>
      </c>
      <c r="ER94" s="48" t="str">
        <f t="shared" si="34"/>
        <v>22.2-22.3</v>
      </c>
      <c r="ES94" s="48" t="str">
        <f t="shared" si="34"/>
        <v>22.3-22.4</v>
      </c>
      <c r="ET94" s="48" t="str">
        <f t="shared" si="34"/>
        <v>22.4-22.5</v>
      </c>
      <c r="EU94" s="48" t="str">
        <f t="shared" si="34"/>
        <v>22.5-22.6</v>
      </c>
      <c r="EV94" s="48" t="str">
        <f t="shared" si="34"/>
        <v>22.6-22.7</v>
      </c>
      <c r="EW94" s="24" t="s">
        <v>297</v>
      </c>
      <c r="EX94" s="83" t="s">
        <v>308</v>
      </c>
      <c r="EY94" s="84" t="s">
        <v>309</v>
      </c>
      <c r="EZ94" s="52" t="s">
        <v>310</v>
      </c>
      <c r="FX94" s="20"/>
      <c r="FY94" s="20"/>
      <c r="FZ94" s="20"/>
    </row>
    <row r="95" spans="128:182" x14ac:dyDescent="0.3">
      <c r="DX95" s="18"/>
      <c r="EA95" s="26" t="s">
        <v>14</v>
      </c>
      <c r="EB95" s="96">
        <f t="shared" ref="EB95:EJ103" si="35">COUNTIFS($CG:$CG,"N",$A:$A,"&gt;="&amp;EB$1,$A:$A,"&lt;"&amp;EC$1,$AL:$AL,$DZ96)+COUNTIFS($CG:$CG,"E",$A:$A,"&gt;="&amp;EB$1,$A:$A,"&lt;"&amp;EC$1,$AL:$AL,$DZ96)</f>
        <v>0</v>
      </c>
      <c r="EC95" s="97">
        <f t="shared" si="35"/>
        <v>10</v>
      </c>
      <c r="ED95" s="96">
        <f t="shared" si="35"/>
        <v>0</v>
      </c>
      <c r="EE95" s="31">
        <f t="shared" si="35"/>
        <v>0</v>
      </c>
      <c r="EF95" s="96">
        <f t="shared" si="35"/>
        <v>0</v>
      </c>
      <c r="EG95" s="31">
        <f t="shared" si="35"/>
        <v>0</v>
      </c>
      <c r="EH95" s="96">
        <f t="shared" si="35"/>
        <v>0</v>
      </c>
      <c r="EI95" s="31">
        <f t="shared" si="35"/>
        <v>0</v>
      </c>
      <c r="EJ95" s="96">
        <f t="shared" si="35"/>
        <v>0</v>
      </c>
      <c r="EK95" s="33">
        <f t="shared" ref="EK95:EK103" si="36">COUNTIFS($CG:$CG,"N",$A:$A,"&gt;="&amp;EK$1,$A:$A,"&lt;="&amp;EL$1,$AL:$AL,$DZ96)+COUNTIFS($CG:$CG,"E",$A:$A,"&gt;="&amp;EK$1,$A:$A,"&lt;="&amp;EL$1,$AL:$AL,$DZ96)</f>
        <v>0</v>
      </c>
      <c r="EL95" s="96">
        <f>SUM(EB95:EK95)</f>
        <v>10</v>
      </c>
      <c r="EM95" s="31">
        <f t="shared" ref="EM95:EU103" si="37">COUNTIFS($CG:$CG,"S",$A:$A,"&gt;="&amp;EB$1,$A:$A,"&lt;"&amp;EC$1,$AL:$AL,$DZ96)+COUNTIFS($CG:$CG,"W",$A:$A,"&gt;="&amp;EB$1,$A:$A,"&lt;"&amp;EC$1,$AL:$AL,$DZ96)</f>
        <v>3</v>
      </c>
      <c r="EN95" s="31">
        <f t="shared" si="37"/>
        <v>14</v>
      </c>
      <c r="EO95" s="98">
        <f t="shared" si="37"/>
        <v>0</v>
      </c>
      <c r="EP95" s="98">
        <f t="shared" si="37"/>
        <v>0</v>
      </c>
      <c r="EQ95" s="98">
        <f t="shared" si="37"/>
        <v>0</v>
      </c>
      <c r="ER95" s="98">
        <f t="shared" si="37"/>
        <v>0</v>
      </c>
      <c r="ES95" s="98">
        <f t="shared" si="37"/>
        <v>0</v>
      </c>
      <c r="ET95" s="98">
        <f t="shared" si="37"/>
        <v>0</v>
      </c>
      <c r="EU95" s="98">
        <f t="shared" si="37"/>
        <v>0</v>
      </c>
      <c r="EV95" s="98">
        <f t="shared" ref="EV95:EV103" si="38">COUNTIFS($CG:$CG,"S",$A:$A,"&gt;="&amp;EK$1,$A:$A,"&lt;="&amp;EL$1,$AL:$AL,$DZ96)+COUNTIFS($CG:$CG,"W",$A:$A,"&gt;="&amp;EK$1,$A:$A,"&lt;="&amp;EL$1,$AL:$AL,$DZ96)</f>
        <v>0</v>
      </c>
      <c r="EW95" s="98">
        <f>SUM(EM95:EV95)</f>
        <v>17</v>
      </c>
      <c r="EX95" s="58">
        <f t="shared" ref="EX95:EX103" si="39">IF($EL$104=0,0,EL95/$EL$104)</f>
        <v>0.7142857142857143</v>
      </c>
      <c r="EY95" s="58">
        <f t="shared" ref="EY95:EY103" si="40">IF($EW$104=0,0,EW95/$EW$104)</f>
        <v>0.73913043478260865</v>
      </c>
      <c r="EZ95" s="58">
        <f t="shared" ref="EZ95:EZ104" si="41">(EL95+EW95)/$EB$105</f>
        <v>0.72972972972972971</v>
      </c>
      <c r="FX95" s="20"/>
      <c r="FY95" s="20"/>
      <c r="FZ95" s="20"/>
    </row>
    <row r="96" spans="128:182" x14ac:dyDescent="0.3">
      <c r="DX96" s="18"/>
      <c r="DZ96" s="59">
        <v>1</v>
      </c>
      <c r="EA96" s="99" t="s">
        <v>15</v>
      </c>
      <c r="EB96" s="31">
        <f t="shared" si="35"/>
        <v>0</v>
      </c>
      <c r="EC96" s="97">
        <f t="shared" si="35"/>
        <v>4</v>
      </c>
      <c r="ED96" s="31">
        <f t="shared" si="35"/>
        <v>0</v>
      </c>
      <c r="EE96" s="33">
        <f t="shared" si="35"/>
        <v>0</v>
      </c>
      <c r="EF96" s="31">
        <f t="shared" si="35"/>
        <v>0</v>
      </c>
      <c r="EG96" s="33">
        <f t="shared" si="35"/>
        <v>0</v>
      </c>
      <c r="EH96" s="31">
        <f t="shared" si="35"/>
        <v>0</v>
      </c>
      <c r="EI96" s="31">
        <f t="shared" si="35"/>
        <v>0</v>
      </c>
      <c r="EJ96" s="31">
        <f t="shared" si="35"/>
        <v>0</v>
      </c>
      <c r="EK96" s="33">
        <f t="shared" si="36"/>
        <v>0</v>
      </c>
      <c r="EL96" s="31">
        <f t="shared" ref="EL96:EL104" si="42">SUM(EB96:EK96)</f>
        <v>4</v>
      </c>
      <c r="EM96" s="100">
        <f t="shared" si="37"/>
        <v>1</v>
      </c>
      <c r="EN96" s="100">
        <f t="shared" si="37"/>
        <v>5</v>
      </c>
      <c r="EO96" s="101">
        <f t="shared" si="37"/>
        <v>0</v>
      </c>
      <c r="EP96" s="101">
        <f t="shared" si="37"/>
        <v>0</v>
      </c>
      <c r="EQ96" s="101">
        <f t="shared" si="37"/>
        <v>0</v>
      </c>
      <c r="ER96" s="101">
        <f t="shared" si="37"/>
        <v>0</v>
      </c>
      <c r="ES96" s="101">
        <f t="shared" si="37"/>
        <v>0</v>
      </c>
      <c r="ET96" s="101">
        <f t="shared" si="37"/>
        <v>0</v>
      </c>
      <c r="EU96" s="101">
        <f t="shared" si="37"/>
        <v>0</v>
      </c>
      <c r="EV96" s="101">
        <f t="shared" si="38"/>
        <v>0</v>
      </c>
      <c r="EW96" s="98">
        <f t="shared" ref="EW96:EW104" si="43">SUM(EM96:EV96)</f>
        <v>6</v>
      </c>
      <c r="EX96" s="58">
        <f t="shared" si="39"/>
        <v>0.2857142857142857</v>
      </c>
      <c r="EY96" s="58">
        <f t="shared" si="40"/>
        <v>0.2608695652173913</v>
      </c>
      <c r="EZ96" s="58">
        <f t="shared" si="41"/>
        <v>0.27027027027027029</v>
      </c>
      <c r="FX96" s="20"/>
      <c r="FY96" s="20"/>
      <c r="FZ96" s="20"/>
    </row>
    <row r="97" spans="128:182" x14ac:dyDescent="0.3">
      <c r="DX97" s="18"/>
      <c r="DZ97" s="59">
        <v>2</v>
      </c>
      <c r="EA97" s="99" t="s">
        <v>347</v>
      </c>
      <c r="EB97" s="31">
        <f t="shared" si="35"/>
        <v>0</v>
      </c>
      <c r="EC97" s="97">
        <f t="shared" si="35"/>
        <v>0</v>
      </c>
      <c r="ED97" s="31">
        <f t="shared" si="35"/>
        <v>0</v>
      </c>
      <c r="EE97" s="33">
        <f t="shared" si="35"/>
        <v>0</v>
      </c>
      <c r="EF97" s="31">
        <f t="shared" si="35"/>
        <v>0</v>
      </c>
      <c r="EG97" s="33">
        <f t="shared" si="35"/>
        <v>0</v>
      </c>
      <c r="EH97" s="31">
        <f t="shared" si="35"/>
        <v>0</v>
      </c>
      <c r="EI97" s="33">
        <f t="shared" si="35"/>
        <v>0</v>
      </c>
      <c r="EJ97" s="31">
        <f t="shared" si="35"/>
        <v>0</v>
      </c>
      <c r="EK97" s="33">
        <f t="shared" si="36"/>
        <v>0</v>
      </c>
      <c r="EL97" s="31">
        <f t="shared" si="42"/>
        <v>0</v>
      </c>
      <c r="EM97" s="100">
        <f t="shared" si="37"/>
        <v>0</v>
      </c>
      <c r="EN97" s="100">
        <f t="shared" si="37"/>
        <v>0</v>
      </c>
      <c r="EO97" s="101">
        <f t="shared" si="37"/>
        <v>0</v>
      </c>
      <c r="EP97" s="101">
        <f t="shared" si="37"/>
        <v>0</v>
      </c>
      <c r="EQ97" s="101">
        <f t="shared" si="37"/>
        <v>0</v>
      </c>
      <c r="ER97" s="101">
        <f t="shared" si="37"/>
        <v>0</v>
      </c>
      <c r="ES97" s="101">
        <f t="shared" si="37"/>
        <v>0</v>
      </c>
      <c r="ET97" s="101">
        <f t="shared" si="37"/>
        <v>0</v>
      </c>
      <c r="EU97" s="101">
        <f t="shared" si="37"/>
        <v>0</v>
      </c>
      <c r="EV97" s="101">
        <f t="shared" si="38"/>
        <v>0</v>
      </c>
      <c r="EW97" s="98">
        <f t="shared" si="43"/>
        <v>0</v>
      </c>
      <c r="EX97" s="58">
        <f t="shared" si="39"/>
        <v>0</v>
      </c>
      <c r="EY97" s="58">
        <f t="shared" si="40"/>
        <v>0</v>
      </c>
      <c r="EZ97" s="58">
        <f t="shared" si="41"/>
        <v>0</v>
      </c>
      <c r="FX97" s="20"/>
      <c r="FY97" s="20"/>
      <c r="FZ97" s="20"/>
    </row>
    <row r="98" spans="128:182" x14ac:dyDescent="0.3">
      <c r="DX98" s="18"/>
      <c r="DZ98" s="59">
        <v>4</v>
      </c>
      <c r="EA98" s="99" t="s">
        <v>348</v>
      </c>
      <c r="EB98" s="31">
        <f t="shared" si="35"/>
        <v>0</v>
      </c>
      <c r="EC98" s="97">
        <f t="shared" si="35"/>
        <v>0</v>
      </c>
      <c r="ED98" s="31">
        <f t="shared" si="35"/>
        <v>0</v>
      </c>
      <c r="EE98" s="33">
        <f t="shared" si="35"/>
        <v>0</v>
      </c>
      <c r="EF98" s="31">
        <f t="shared" si="35"/>
        <v>0</v>
      </c>
      <c r="EG98" s="33">
        <f t="shared" si="35"/>
        <v>0</v>
      </c>
      <c r="EH98" s="31">
        <f t="shared" si="35"/>
        <v>0</v>
      </c>
      <c r="EI98" s="33">
        <f t="shared" si="35"/>
        <v>0</v>
      </c>
      <c r="EJ98" s="31">
        <f t="shared" si="35"/>
        <v>0</v>
      </c>
      <c r="EK98" s="33">
        <f t="shared" si="36"/>
        <v>0</v>
      </c>
      <c r="EL98" s="31">
        <f t="shared" si="42"/>
        <v>0</v>
      </c>
      <c r="EM98" s="100">
        <f t="shared" si="37"/>
        <v>0</v>
      </c>
      <c r="EN98" s="100">
        <f t="shared" si="37"/>
        <v>0</v>
      </c>
      <c r="EO98" s="101">
        <f t="shared" si="37"/>
        <v>0</v>
      </c>
      <c r="EP98" s="101">
        <f t="shared" si="37"/>
        <v>0</v>
      </c>
      <c r="EQ98" s="101">
        <f t="shared" si="37"/>
        <v>0</v>
      </c>
      <c r="ER98" s="101">
        <f t="shared" si="37"/>
        <v>0</v>
      </c>
      <c r="ES98" s="101">
        <f t="shared" si="37"/>
        <v>0</v>
      </c>
      <c r="ET98" s="101">
        <f t="shared" si="37"/>
        <v>0</v>
      </c>
      <c r="EU98" s="101">
        <f t="shared" si="37"/>
        <v>0</v>
      </c>
      <c r="EV98" s="101">
        <f t="shared" si="38"/>
        <v>0</v>
      </c>
      <c r="EW98" s="98">
        <f t="shared" si="43"/>
        <v>0</v>
      </c>
      <c r="EX98" s="58">
        <f t="shared" si="39"/>
        <v>0</v>
      </c>
      <c r="EY98" s="58">
        <f t="shared" si="40"/>
        <v>0</v>
      </c>
      <c r="EZ98" s="58">
        <f t="shared" si="41"/>
        <v>0</v>
      </c>
      <c r="FX98" s="20"/>
      <c r="FY98" s="20"/>
      <c r="FZ98" s="20"/>
    </row>
    <row r="99" spans="128:182" x14ac:dyDescent="0.3">
      <c r="DX99" s="18"/>
      <c r="DZ99" s="59">
        <v>5</v>
      </c>
      <c r="EA99" s="99" t="s">
        <v>349</v>
      </c>
      <c r="EB99" s="31">
        <f t="shared" si="35"/>
        <v>0</v>
      </c>
      <c r="EC99" s="97">
        <f t="shared" si="35"/>
        <v>0</v>
      </c>
      <c r="ED99" s="31">
        <f t="shared" si="35"/>
        <v>0</v>
      </c>
      <c r="EE99" s="33">
        <f t="shared" si="35"/>
        <v>0</v>
      </c>
      <c r="EF99" s="31">
        <f t="shared" si="35"/>
        <v>0</v>
      </c>
      <c r="EG99" s="33">
        <f t="shared" si="35"/>
        <v>0</v>
      </c>
      <c r="EH99" s="31">
        <f t="shared" si="35"/>
        <v>0</v>
      </c>
      <c r="EI99" s="33">
        <f t="shared" si="35"/>
        <v>0</v>
      </c>
      <c r="EJ99" s="31">
        <f t="shared" si="35"/>
        <v>0</v>
      </c>
      <c r="EK99" s="33">
        <f t="shared" si="36"/>
        <v>0</v>
      </c>
      <c r="EL99" s="31">
        <f t="shared" si="42"/>
        <v>0</v>
      </c>
      <c r="EM99" s="100">
        <f t="shared" si="37"/>
        <v>0</v>
      </c>
      <c r="EN99" s="100">
        <f t="shared" si="37"/>
        <v>0</v>
      </c>
      <c r="EO99" s="101">
        <f t="shared" si="37"/>
        <v>0</v>
      </c>
      <c r="EP99" s="101">
        <f t="shared" si="37"/>
        <v>0</v>
      </c>
      <c r="EQ99" s="101">
        <f t="shared" si="37"/>
        <v>0</v>
      </c>
      <c r="ER99" s="101">
        <f t="shared" si="37"/>
        <v>0</v>
      </c>
      <c r="ES99" s="101">
        <f t="shared" si="37"/>
        <v>0</v>
      </c>
      <c r="ET99" s="101">
        <f t="shared" si="37"/>
        <v>0</v>
      </c>
      <c r="EU99" s="101">
        <f t="shared" si="37"/>
        <v>0</v>
      </c>
      <c r="EV99" s="101">
        <f t="shared" si="38"/>
        <v>0</v>
      </c>
      <c r="EW99" s="98">
        <f t="shared" si="43"/>
        <v>0</v>
      </c>
      <c r="EX99" s="58">
        <f t="shared" si="39"/>
        <v>0</v>
      </c>
      <c r="EY99" s="58">
        <f t="shared" si="40"/>
        <v>0</v>
      </c>
      <c r="EZ99" s="58">
        <f t="shared" si="41"/>
        <v>0</v>
      </c>
      <c r="FX99" s="20"/>
      <c r="FY99" s="20"/>
      <c r="FZ99" s="20"/>
    </row>
    <row r="100" spans="128:182" x14ac:dyDescent="0.3">
      <c r="DX100" s="18"/>
      <c r="DZ100" s="59">
        <v>6</v>
      </c>
      <c r="EA100" s="99" t="s">
        <v>350</v>
      </c>
      <c r="EB100" s="31">
        <f t="shared" si="35"/>
        <v>0</v>
      </c>
      <c r="EC100" s="97">
        <f t="shared" si="35"/>
        <v>0</v>
      </c>
      <c r="ED100" s="31">
        <f t="shared" si="35"/>
        <v>0</v>
      </c>
      <c r="EE100" s="33">
        <f t="shared" si="35"/>
        <v>0</v>
      </c>
      <c r="EF100" s="31">
        <f t="shared" si="35"/>
        <v>0</v>
      </c>
      <c r="EG100" s="33">
        <f t="shared" si="35"/>
        <v>0</v>
      </c>
      <c r="EH100" s="31">
        <f t="shared" si="35"/>
        <v>0</v>
      </c>
      <c r="EI100" s="33">
        <f t="shared" si="35"/>
        <v>0</v>
      </c>
      <c r="EJ100" s="31">
        <f t="shared" si="35"/>
        <v>0</v>
      </c>
      <c r="EK100" s="33">
        <f t="shared" si="36"/>
        <v>0</v>
      </c>
      <c r="EL100" s="31">
        <f t="shared" si="42"/>
        <v>0</v>
      </c>
      <c r="EM100" s="100">
        <f t="shared" si="37"/>
        <v>0</v>
      </c>
      <c r="EN100" s="100">
        <f t="shared" si="37"/>
        <v>0</v>
      </c>
      <c r="EO100" s="101">
        <f t="shared" si="37"/>
        <v>0</v>
      </c>
      <c r="EP100" s="101">
        <f t="shared" si="37"/>
        <v>0</v>
      </c>
      <c r="EQ100" s="101">
        <f t="shared" si="37"/>
        <v>0</v>
      </c>
      <c r="ER100" s="101">
        <f t="shared" si="37"/>
        <v>0</v>
      </c>
      <c r="ES100" s="101">
        <f t="shared" si="37"/>
        <v>0</v>
      </c>
      <c r="ET100" s="101">
        <f t="shared" si="37"/>
        <v>0</v>
      </c>
      <c r="EU100" s="101">
        <f t="shared" si="37"/>
        <v>0</v>
      </c>
      <c r="EV100" s="101">
        <f t="shared" si="38"/>
        <v>0</v>
      </c>
      <c r="EW100" s="98">
        <f t="shared" si="43"/>
        <v>0</v>
      </c>
      <c r="EX100" s="58">
        <f t="shared" si="39"/>
        <v>0</v>
      </c>
      <c r="EY100" s="58">
        <f t="shared" si="40"/>
        <v>0</v>
      </c>
      <c r="EZ100" s="58">
        <f t="shared" si="41"/>
        <v>0</v>
      </c>
      <c r="FX100" s="20"/>
      <c r="FY100" s="20"/>
      <c r="FZ100" s="20"/>
    </row>
    <row r="101" spans="128:182" x14ac:dyDescent="0.3">
      <c r="DX101" s="18"/>
      <c r="DZ101" s="59">
        <v>7</v>
      </c>
      <c r="EA101" s="99" t="s">
        <v>351</v>
      </c>
      <c r="EB101" s="31">
        <f t="shared" si="35"/>
        <v>0</v>
      </c>
      <c r="EC101" s="97">
        <f t="shared" si="35"/>
        <v>0</v>
      </c>
      <c r="ED101" s="31">
        <f t="shared" si="35"/>
        <v>0</v>
      </c>
      <c r="EE101" s="33">
        <f t="shared" si="35"/>
        <v>0</v>
      </c>
      <c r="EF101" s="31">
        <f t="shared" si="35"/>
        <v>0</v>
      </c>
      <c r="EG101" s="33">
        <f t="shared" si="35"/>
        <v>0</v>
      </c>
      <c r="EH101" s="31">
        <f t="shared" si="35"/>
        <v>0</v>
      </c>
      <c r="EI101" s="33">
        <f t="shared" si="35"/>
        <v>0</v>
      </c>
      <c r="EJ101" s="31">
        <f t="shared" si="35"/>
        <v>0</v>
      </c>
      <c r="EK101" s="33">
        <f t="shared" si="36"/>
        <v>0</v>
      </c>
      <c r="EL101" s="31">
        <f t="shared" si="42"/>
        <v>0</v>
      </c>
      <c r="EM101" s="100">
        <f t="shared" si="37"/>
        <v>0</v>
      </c>
      <c r="EN101" s="100">
        <f t="shared" si="37"/>
        <v>0</v>
      </c>
      <c r="EO101" s="101">
        <f t="shared" si="37"/>
        <v>0</v>
      </c>
      <c r="EP101" s="101">
        <f t="shared" si="37"/>
        <v>0</v>
      </c>
      <c r="EQ101" s="101">
        <f t="shared" si="37"/>
        <v>0</v>
      </c>
      <c r="ER101" s="101">
        <f t="shared" si="37"/>
        <v>0</v>
      </c>
      <c r="ES101" s="101">
        <f t="shared" si="37"/>
        <v>0</v>
      </c>
      <c r="ET101" s="101">
        <f t="shared" si="37"/>
        <v>0</v>
      </c>
      <c r="EU101" s="101">
        <f t="shared" si="37"/>
        <v>0</v>
      </c>
      <c r="EV101" s="101">
        <f t="shared" si="38"/>
        <v>0</v>
      </c>
      <c r="EW101" s="98">
        <f t="shared" si="43"/>
        <v>0</v>
      </c>
      <c r="EX101" s="58">
        <f t="shared" si="39"/>
        <v>0</v>
      </c>
      <c r="EY101" s="58">
        <f t="shared" si="40"/>
        <v>0</v>
      </c>
      <c r="EZ101" s="58">
        <f t="shared" si="41"/>
        <v>0</v>
      </c>
      <c r="FX101" s="20"/>
      <c r="FY101" s="20"/>
      <c r="FZ101" s="20"/>
    </row>
    <row r="102" spans="128:182" x14ac:dyDescent="0.3">
      <c r="DX102" s="18"/>
      <c r="DZ102" s="59">
        <v>8</v>
      </c>
      <c r="EA102" s="99" t="s">
        <v>18</v>
      </c>
      <c r="EB102" s="31">
        <f t="shared" si="35"/>
        <v>0</v>
      </c>
      <c r="EC102" s="97">
        <f t="shared" si="35"/>
        <v>0</v>
      </c>
      <c r="ED102" s="31">
        <f t="shared" si="35"/>
        <v>0</v>
      </c>
      <c r="EE102" s="33">
        <f t="shared" si="35"/>
        <v>0</v>
      </c>
      <c r="EF102" s="31">
        <f t="shared" si="35"/>
        <v>0</v>
      </c>
      <c r="EG102" s="33">
        <f t="shared" si="35"/>
        <v>0</v>
      </c>
      <c r="EH102" s="31">
        <f t="shared" si="35"/>
        <v>0</v>
      </c>
      <c r="EI102" s="33">
        <f t="shared" si="35"/>
        <v>0</v>
      </c>
      <c r="EJ102" s="31">
        <f t="shared" si="35"/>
        <v>0</v>
      </c>
      <c r="EK102" s="33">
        <f t="shared" si="36"/>
        <v>0</v>
      </c>
      <c r="EL102" s="31">
        <f t="shared" si="42"/>
        <v>0</v>
      </c>
      <c r="EM102" s="100">
        <f t="shared" si="37"/>
        <v>0</v>
      </c>
      <c r="EN102" s="100">
        <f t="shared" si="37"/>
        <v>0</v>
      </c>
      <c r="EO102" s="101">
        <f t="shared" si="37"/>
        <v>0</v>
      </c>
      <c r="EP102" s="101">
        <f t="shared" si="37"/>
        <v>0</v>
      </c>
      <c r="EQ102" s="101">
        <f t="shared" si="37"/>
        <v>0</v>
      </c>
      <c r="ER102" s="101">
        <f t="shared" si="37"/>
        <v>0</v>
      </c>
      <c r="ES102" s="101">
        <f t="shared" si="37"/>
        <v>0</v>
      </c>
      <c r="ET102" s="101">
        <f t="shared" si="37"/>
        <v>0</v>
      </c>
      <c r="EU102" s="101">
        <f t="shared" si="37"/>
        <v>0</v>
      </c>
      <c r="EV102" s="101">
        <f t="shared" si="38"/>
        <v>0</v>
      </c>
      <c r="EW102" s="98">
        <f t="shared" si="43"/>
        <v>0</v>
      </c>
      <c r="EX102" s="58">
        <f t="shared" si="39"/>
        <v>0</v>
      </c>
      <c r="EY102" s="58">
        <f t="shared" si="40"/>
        <v>0</v>
      </c>
      <c r="EZ102" s="58">
        <f t="shared" si="41"/>
        <v>0</v>
      </c>
      <c r="FX102" s="20"/>
      <c r="FY102" s="20"/>
      <c r="FZ102" s="20"/>
    </row>
    <row r="103" spans="128:182" ht="15" thickBot="1" x14ac:dyDescent="0.35">
      <c r="DX103" s="18"/>
      <c r="DZ103" s="59">
        <v>77</v>
      </c>
      <c r="EA103" s="35" t="s">
        <v>19</v>
      </c>
      <c r="EB103" s="102">
        <f t="shared" si="35"/>
        <v>0</v>
      </c>
      <c r="EC103" s="103">
        <f t="shared" si="35"/>
        <v>0</v>
      </c>
      <c r="ED103" s="102">
        <f t="shared" si="35"/>
        <v>0</v>
      </c>
      <c r="EE103" s="18">
        <f t="shared" si="35"/>
        <v>0</v>
      </c>
      <c r="EF103" s="102">
        <f t="shared" si="35"/>
        <v>0</v>
      </c>
      <c r="EG103" s="18">
        <f t="shared" si="35"/>
        <v>0</v>
      </c>
      <c r="EH103" s="102">
        <f t="shared" si="35"/>
        <v>0</v>
      </c>
      <c r="EI103" s="18">
        <f t="shared" si="35"/>
        <v>0</v>
      </c>
      <c r="EJ103" s="102">
        <f t="shared" si="35"/>
        <v>0</v>
      </c>
      <c r="EK103" s="18">
        <f t="shared" si="36"/>
        <v>0</v>
      </c>
      <c r="EL103" s="44">
        <f t="shared" si="42"/>
        <v>0</v>
      </c>
      <c r="EM103" s="37">
        <f t="shared" si="37"/>
        <v>0</v>
      </c>
      <c r="EN103" s="37">
        <f t="shared" si="37"/>
        <v>0</v>
      </c>
      <c r="EO103" s="104">
        <f t="shared" si="37"/>
        <v>0</v>
      </c>
      <c r="EP103" s="104">
        <f t="shared" si="37"/>
        <v>0</v>
      </c>
      <c r="EQ103" s="104">
        <f t="shared" si="37"/>
        <v>0</v>
      </c>
      <c r="ER103" s="104">
        <f t="shared" si="37"/>
        <v>0</v>
      </c>
      <c r="ES103" s="104">
        <f t="shared" si="37"/>
        <v>0</v>
      </c>
      <c r="ET103" s="104">
        <f t="shared" si="37"/>
        <v>0</v>
      </c>
      <c r="EU103" s="104">
        <f t="shared" si="37"/>
        <v>0</v>
      </c>
      <c r="EV103" s="104">
        <f t="shared" si="38"/>
        <v>0</v>
      </c>
      <c r="EW103" s="105">
        <f t="shared" si="43"/>
        <v>0</v>
      </c>
      <c r="EX103" s="58">
        <f t="shared" si="39"/>
        <v>0</v>
      </c>
      <c r="EY103" s="58">
        <f t="shared" si="40"/>
        <v>0</v>
      </c>
      <c r="EZ103" s="58">
        <f t="shared" si="41"/>
        <v>0</v>
      </c>
      <c r="FX103" s="20"/>
      <c r="FY103" s="20"/>
      <c r="FZ103" s="20"/>
    </row>
    <row r="104" spans="128:182" ht="15" thickBot="1" x14ac:dyDescent="0.35">
      <c r="DX104" s="18"/>
      <c r="DZ104" s="59">
        <v>88</v>
      </c>
      <c r="EA104" s="106" t="s">
        <v>297</v>
      </c>
      <c r="EB104" s="40">
        <f>SUM(EB95:EB103)</f>
        <v>0</v>
      </c>
      <c r="EC104" s="107">
        <f t="shared" ref="EC104:EV104" si="44">SUM(EC95:EC103)</f>
        <v>14</v>
      </c>
      <c r="ED104" s="40">
        <f t="shared" si="44"/>
        <v>0</v>
      </c>
      <c r="EE104" s="108">
        <f t="shared" si="44"/>
        <v>0</v>
      </c>
      <c r="EF104" s="40">
        <f t="shared" si="44"/>
        <v>0</v>
      </c>
      <c r="EG104" s="108">
        <f t="shared" si="44"/>
        <v>0</v>
      </c>
      <c r="EH104" s="40">
        <f t="shared" si="44"/>
        <v>0</v>
      </c>
      <c r="EI104" s="108">
        <f t="shared" si="44"/>
        <v>0</v>
      </c>
      <c r="EJ104" s="40">
        <f t="shared" si="44"/>
        <v>0</v>
      </c>
      <c r="EK104" s="40">
        <f t="shared" si="44"/>
        <v>0</v>
      </c>
      <c r="EL104" s="40">
        <f t="shared" si="42"/>
        <v>14</v>
      </c>
      <c r="EM104" s="44">
        <f t="shared" si="44"/>
        <v>4</v>
      </c>
      <c r="EN104" s="44">
        <f t="shared" si="44"/>
        <v>19</v>
      </c>
      <c r="EO104" s="109">
        <f t="shared" si="44"/>
        <v>0</v>
      </c>
      <c r="EP104" s="44">
        <f t="shared" si="44"/>
        <v>0</v>
      </c>
      <c r="EQ104" s="44">
        <f t="shared" si="44"/>
        <v>0</v>
      </c>
      <c r="ER104" s="44">
        <f t="shared" si="44"/>
        <v>0</v>
      </c>
      <c r="ES104" s="109">
        <f t="shared" si="44"/>
        <v>0</v>
      </c>
      <c r="ET104" s="44">
        <f t="shared" si="44"/>
        <v>0</v>
      </c>
      <c r="EU104" s="109">
        <f t="shared" si="44"/>
        <v>0</v>
      </c>
      <c r="EV104" s="109">
        <f t="shared" si="44"/>
        <v>0</v>
      </c>
      <c r="EW104" s="110">
        <f t="shared" si="43"/>
        <v>23</v>
      </c>
      <c r="EX104" s="58">
        <f>SUM(EX95:EX103)</f>
        <v>1</v>
      </c>
      <c r="EY104" s="58">
        <f>SUM(EY95:EY103)</f>
        <v>1</v>
      </c>
      <c r="EZ104" s="58">
        <f t="shared" si="41"/>
        <v>1</v>
      </c>
      <c r="FX104" s="20"/>
      <c r="FY104" s="20"/>
      <c r="FZ104" s="20"/>
    </row>
    <row r="105" spans="128:182" ht="15" thickBot="1" x14ac:dyDescent="0.35">
      <c r="DZ105" s="18"/>
      <c r="EA105" s="76" t="s">
        <v>297</v>
      </c>
      <c r="EB105" s="270">
        <f>SUM(EL104,EW104)</f>
        <v>37</v>
      </c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2"/>
      <c r="EX105" s="111"/>
      <c r="EY105" s="111"/>
      <c r="FX105" s="20"/>
      <c r="FY105" s="20"/>
      <c r="FZ105" s="20"/>
    </row>
    <row r="106" spans="128:182" x14ac:dyDescent="0.3">
      <c r="FX106" s="20"/>
      <c r="FY106" s="20"/>
      <c r="FZ106" s="20"/>
    </row>
    <row r="107" spans="128:182" x14ac:dyDescent="0.3">
      <c r="FX107" s="20"/>
      <c r="FY107" s="20"/>
      <c r="FZ107" s="20"/>
    </row>
    <row r="108" spans="128:182" x14ac:dyDescent="0.3">
      <c r="FX108" s="20"/>
      <c r="FY108" s="20"/>
      <c r="FZ108" s="20"/>
    </row>
    <row r="109" spans="128:182" x14ac:dyDescent="0.3">
      <c r="FX109" s="20"/>
      <c r="FY109" s="20"/>
      <c r="FZ109" s="20"/>
    </row>
    <row r="110" spans="128:182" x14ac:dyDescent="0.3">
      <c r="FX110" s="20"/>
      <c r="FY110" s="20"/>
      <c r="FZ110" s="20"/>
    </row>
    <row r="111" spans="128:182" x14ac:dyDescent="0.3">
      <c r="FX111" s="20"/>
      <c r="FY111" s="20"/>
      <c r="FZ111" s="20"/>
    </row>
    <row r="112" spans="128:182" x14ac:dyDescent="0.3">
      <c r="FX112" s="20"/>
      <c r="FY112" s="20"/>
      <c r="FZ112" s="20"/>
    </row>
    <row r="113" spans="128:182" x14ac:dyDescent="0.3">
      <c r="FX113" s="20"/>
      <c r="FY113" s="20"/>
      <c r="FZ113" s="20"/>
    </row>
    <row r="114" spans="128:182" x14ac:dyDescent="0.3">
      <c r="FX114" s="20"/>
      <c r="FY114" s="20"/>
      <c r="FZ114" s="20"/>
    </row>
    <row r="115" spans="128:182" x14ac:dyDescent="0.3">
      <c r="FX115" s="20"/>
      <c r="FY115" s="20"/>
      <c r="FZ115" s="20"/>
    </row>
    <row r="116" spans="128:182" x14ac:dyDescent="0.3">
      <c r="FX116" s="20"/>
      <c r="FY116" s="20"/>
      <c r="FZ116" s="20"/>
    </row>
    <row r="117" spans="128:182" x14ac:dyDescent="0.3">
      <c r="FX117" s="20"/>
      <c r="FY117" s="20"/>
      <c r="FZ117" s="20"/>
    </row>
    <row r="118" spans="128:182" x14ac:dyDescent="0.3">
      <c r="FX118" s="20"/>
      <c r="FY118" s="20"/>
      <c r="FZ118" s="20"/>
    </row>
    <row r="119" spans="128:182" x14ac:dyDescent="0.3">
      <c r="FX119" s="20"/>
      <c r="FY119" s="20"/>
      <c r="FZ119" s="20"/>
    </row>
    <row r="120" spans="128:182" x14ac:dyDescent="0.3">
      <c r="FX120" s="20"/>
      <c r="FY120" s="20"/>
      <c r="FZ120" s="20"/>
    </row>
    <row r="121" spans="128:182" x14ac:dyDescent="0.3">
      <c r="FX121" s="20"/>
      <c r="FY121" s="20"/>
      <c r="FZ121" s="20"/>
    </row>
    <row r="122" spans="128:182" ht="15" thickBot="1" x14ac:dyDescent="0.35">
      <c r="FX122" s="20"/>
      <c r="FY122" s="20"/>
      <c r="FZ122" s="20"/>
    </row>
    <row r="123" spans="128:182" ht="15" thickBot="1" x14ac:dyDescent="0.35">
      <c r="DX123" s="18"/>
      <c r="EA123" s="254" t="s">
        <v>352</v>
      </c>
      <c r="EB123" s="256" t="s">
        <v>306</v>
      </c>
      <c r="EC123" s="257"/>
      <c r="ED123" s="257"/>
      <c r="EE123" s="257"/>
      <c r="EF123" s="257"/>
      <c r="EG123" s="257"/>
      <c r="EH123" s="257"/>
      <c r="EI123" s="257"/>
      <c r="EJ123" s="257"/>
      <c r="EK123" s="257"/>
      <c r="EL123" s="258"/>
      <c r="EM123" s="256" t="s">
        <v>307</v>
      </c>
      <c r="EN123" s="257"/>
      <c r="EO123" s="257"/>
      <c r="EP123" s="257"/>
      <c r="EQ123" s="257"/>
      <c r="ER123" s="257"/>
      <c r="ES123" s="257"/>
      <c r="ET123" s="257"/>
      <c r="EU123" s="257"/>
      <c r="EV123" s="257"/>
      <c r="EW123" s="258"/>
      <c r="EX123" s="263" t="s">
        <v>295</v>
      </c>
      <c r="EY123" s="263"/>
      <c r="EZ123" s="263"/>
      <c r="FX123" s="20"/>
      <c r="FY123" s="20"/>
      <c r="FZ123" s="20"/>
    </row>
    <row r="124" spans="128:182" ht="15" thickBot="1" x14ac:dyDescent="0.35">
      <c r="DX124" s="18"/>
      <c r="EA124" s="255"/>
      <c r="EB124" s="22" t="str">
        <f t="shared" ref="EB124:EK124" si="45">EB4</f>
        <v>21.7-21.8</v>
      </c>
      <c r="EC124" s="93" t="str">
        <f t="shared" si="45"/>
        <v>21.8-21.9</v>
      </c>
      <c r="ED124" s="22" t="str">
        <f t="shared" si="45"/>
        <v>21.9-22</v>
      </c>
      <c r="EE124" s="22" t="str">
        <f t="shared" si="45"/>
        <v>22-22.1</v>
      </c>
      <c r="EF124" s="22" t="str">
        <f t="shared" si="45"/>
        <v>22.1-22.2</v>
      </c>
      <c r="EG124" s="22" t="str">
        <f t="shared" si="45"/>
        <v>22.2-22.3</v>
      </c>
      <c r="EH124" s="22" t="str">
        <f t="shared" si="45"/>
        <v>22.3-22.4</v>
      </c>
      <c r="EI124" s="22" t="str">
        <f t="shared" si="45"/>
        <v>22.4-22.5</v>
      </c>
      <c r="EJ124" s="22" t="str">
        <f t="shared" si="45"/>
        <v>22.5-22.6</v>
      </c>
      <c r="EK124" s="22" t="str">
        <f t="shared" si="45"/>
        <v>22.6-22.7</v>
      </c>
      <c r="EL124" s="22" t="s">
        <v>297</v>
      </c>
      <c r="EM124" s="46" t="str">
        <f t="shared" ref="EM124:EV124" si="46">EB$4</f>
        <v>21.7-21.8</v>
      </c>
      <c r="EN124" s="22" t="str">
        <f t="shared" si="46"/>
        <v>21.8-21.9</v>
      </c>
      <c r="EO124" s="48" t="str">
        <f t="shared" si="46"/>
        <v>21.9-22</v>
      </c>
      <c r="EP124" s="46" t="str">
        <f t="shared" si="46"/>
        <v>22-22.1</v>
      </c>
      <c r="EQ124" s="46" t="str">
        <f t="shared" si="46"/>
        <v>22.1-22.2</v>
      </c>
      <c r="ER124" s="46" t="str">
        <f t="shared" si="46"/>
        <v>22.2-22.3</v>
      </c>
      <c r="ES124" s="46" t="str">
        <f t="shared" si="46"/>
        <v>22.3-22.4</v>
      </c>
      <c r="ET124" s="46" t="str">
        <f t="shared" si="46"/>
        <v>22.4-22.5</v>
      </c>
      <c r="EU124" s="46" t="str">
        <f t="shared" si="46"/>
        <v>22.5-22.6</v>
      </c>
      <c r="EV124" s="81" t="str">
        <f t="shared" si="46"/>
        <v>22.6-22.7</v>
      </c>
      <c r="EW124" s="22" t="s">
        <v>297</v>
      </c>
      <c r="EX124" s="83" t="s">
        <v>308</v>
      </c>
      <c r="EY124" s="84" t="s">
        <v>309</v>
      </c>
      <c r="EZ124" s="52" t="s">
        <v>310</v>
      </c>
      <c r="FX124" s="20"/>
      <c r="FY124" s="20"/>
      <c r="FZ124" s="20"/>
    </row>
    <row r="125" spans="128:182" x14ac:dyDescent="0.3">
      <c r="DX125" s="18"/>
      <c r="EA125" s="26" t="s">
        <v>10</v>
      </c>
      <c r="EB125" s="31">
        <f t="shared" ref="EB125:EJ132" si="47">COUNTIFS($CG:$CG,"N",$A:$A,"&gt;="&amp;EB$1,$A:$A,"&lt;"&amp;EC$1,$AM:$AM,$DZ126)+COUNTIFS($CG:$CG,"E",$A:$A,"&gt;="&amp;EB$1,$A:$A,"&lt;"&amp;EC$1,$AM:$AM,$DZ126)</f>
        <v>0</v>
      </c>
      <c r="EC125" s="112">
        <f t="shared" si="47"/>
        <v>10</v>
      </c>
      <c r="ED125" s="31">
        <f t="shared" si="47"/>
        <v>0</v>
      </c>
      <c r="EE125" s="31">
        <f t="shared" si="47"/>
        <v>0</v>
      </c>
      <c r="EF125" s="31">
        <f t="shared" si="47"/>
        <v>0</v>
      </c>
      <c r="EG125" s="31">
        <f t="shared" si="47"/>
        <v>0</v>
      </c>
      <c r="EH125" s="31">
        <f t="shared" si="47"/>
        <v>0</v>
      </c>
      <c r="EI125" s="31">
        <f t="shared" si="47"/>
        <v>0</v>
      </c>
      <c r="EJ125" s="31">
        <f t="shared" si="47"/>
        <v>0</v>
      </c>
      <c r="EK125" s="31">
        <f t="shared" ref="EK125:EK132" si="48">COUNTIFS($CG:$CG,"N",$A:$A,"&gt;="&amp;EK$1,$A:$A,"&lt;="&amp;EL$1,$AM:$AM,$DZ126)+COUNTIFS($CG:$CG,"E",$A:$A,"&gt;="&amp;EK$1,$A:$A,"&lt;="&amp;EL$1,$AM:$AM,$DZ126)</f>
        <v>0</v>
      </c>
      <c r="EL125" s="31">
        <f>SUM(EB125:EK125)</f>
        <v>10</v>
      </c>
      <c r="EM125" s="31">
        <f t="shared" ref="EM125:EU132" si="49">COUNTIFS($CG:$CG,"S",$A:$A,"&gt;="&amp;EB$1,$A:$A,"&lt;"&amp;EC$1,$AM:$AM,$DZ126)+COUNTIFS($CG:$CG,"W",$A:$A,"&gt;="&amp;EB$1,$A:$A,"&lt;"&amp;EC$1,$AM:$AM,$DZ126)</f>
        <v>1</v>
      </c>
      <c r="EN125" s="31">
        <f t="shared" si="49"/>
        <v>8</v>
      </c>
      <c r="EO125" s="98">
        <f t="shared" si="49"/>
        <v>0</v>
      </c>
      <c r="EP125" s="31">
        <f t="shared" si="49"/>
        <v>0</v>
      </c>
      <c r="EQ125" s="31">
        <f t="shared" si="49"/>
        <v>0</v>
      </c>
      <c r="ER125" s="31">
        <f t="shared" si="49"/>
        <v>0</v>
      </c>
      <c r="ES125" s="31">
        <f t="shared" si="49"/>
        <v>0</v>
      </c>
      <c r="ET125" s="31">
        <f t="shared" si="49"/>
        <v>0</v>
      </c>
      <c r="EU125" s="31">
        <f t="shared" si="49"/>
        <v>0</v>
      </c>
      <c r="EV125" s="113">
        <f t="shared" ref="EV125:EV132" si="50">COUNTIFS($CG:$CG,"S",$A:$A,"&gt;="&amp;EK$1,$A:$A,"&lt;="&amp;EL$1,$AM:$AM,$DZ126)+COUNTIFS($CG:$CG,"W",$A:$A,"&gt;="&amp;EK$1,$A:$A,"&lt;="&amp;EL$1,$AM:$AM,$DZ126)</f>
        <v>0</v>
      </c>
      <c r="EW125" s="31">
        <f>SUM(EM125:EV125)</f>
        <v>9</v>
      </c>
      <c r="EX125" s="58">
        <f t="shared" ref="EX125:EX132" si="51">IF($EL$133=0,0,EL125/$EL$133)</f>
        <v>0.7142857142857143</v>
      </c>
      <c r="EY125" s="58">
        <f t="shared" ref="EY125:EY132" si="52">IF($EW$133=0,0,EW125/$EW$133)</f>
        <v>0.39130434782608697</v>
      </c>
      <c r="EZ125" s="58">
        <f t="shared" ref="EZ125:EZ133" si="53">(EL125+EW125)/$EB$134</f>
        <v>0.51351351351351349</v>
      </c>
      <c r="FX125" s="20"/>
      <c r="FY125" s="20"/>
      <c r="FZ125" s="20"/>
    </row>
    <row r="126" spans="128:182" x14ac:dyDescent="0.3">
      <c r="DX126" s="18"/>
      <c r="DZ126" s="34">
        <v>1</v>
      </c>
      <c r="EA126" s="99" t="s">
        <v>11</v>
      </c>
      <c r="EB126" s="31">
        <f t="shared" si="47"/>
        <v>0</v>
      </c>
      <c r="EC126" s="112">
        <f t="shared" si="47"/>
        <v>0</v>
      </c>
      <c r="ED126" s="31">
        <f t="shared" si="47"/>
        <v>0</v>
      </c>
      <c r="EE126" s="31">
        <f t="shared" si="47"/>
        <v>0</v>
      </c>
      <c r="EF126" s="31">
        <f t="shared" si="47"/>
        <v>0</v>
      </c>
      <c r="EG126" s="31">
        <f t="shared" si="47"/>
        <v>0</v>
      </c>
      <c r="EH126" s="31">
        <f t="shared" si="47"/>
        <v>0</v>
      </c>
      <c r="EI126" s="31">
        <f t="shared" si="47"/>
        <v>0</v>
      </c>
      <c r="EJ126" s="31">
        <f t="shared" si="47"/>
        <v>0</v>
      </c>
      <c r="EK126" s="31">
        <f t="shared" si="48"/>
        <v>0</v>
      </c>
      <c r="EL126" s="31">
        <f t="shared" ref="EL126:EL133" si="54">SUM(EB126:EK126)</f>
        <v>0</v>
      </c>
      <c r="EM126" s="31">
        <f t="shared" si="49"/>
        <v>1</v>
      </c>
      <c r="EN126" s="31">
        <f t="shared" si="49"/>
        <v>2</v>
      </c>
      <c r="EO126" s="98">
        <f t="shared" si="49"/>
        <v>0</v>
      </c>
      <c r="EP126" s="31">
        <f t="shared" si="49"/>
        <v>0</v>
      </c>
      <c r="EQ126" s="31">
        <f t="shared" si="49"/>
        <v>0</v>
      </c>
      <c r="ER126" s="31">
        <f t="shared" si="49"/>
        <v>0</v>
      </c>
      <c r="ES126" s="31">
        <f t="shared" si="49"/>
        <v>0</v>
      </c>
      <c r="ET126" s="31">
        <f t="shared" si="49"/>
        <v>0</v>
      </c>
      <c r="EU126" s="31">
        <f t="shared" si="49"/>
        <v>0</v>
      </c>
      <c r="EV126" s="113">
        <f t="shared" si="50"/>
        <v>0</v>
      </c>
      <c r="EW126" s="31">
        <f t="shared" ref="EW126:EW132" si="55">SUM(EM126:EV126)</f>
        <v>3</v>
      </c>
      <c r="EX126" s="58">
        <f t="shared" si="51"/>
        <v>0</v>
      </c>
      <c r="EY126" s="58">
        <f t="shared" si="52"/>
        <v>0.13043478260869565</v>
      </c>
      <c r="EZ126" s="58">
        <f t="shared" si="53"/>
        <v>8.1081081081081086E-2</v>
      </c>
      <c r="FX126" s="20"/>
      <c r="FY126" s="20"/>
      <c r="FZ126" s="20"/>
    </row>
    <row r="127" spans="128:182" x14ac:dyDescent="0.3">
      <c r="DX127" s="18"/>
      <c r="DZ127" s="34">
        <v>2</v>
      </c>
      <c r="EA127" s="99" t="s">
        <v>13</v>
      </c>
      <c r="EB127" s="31">
        <f t="shared" si="47"/>
        <v>0</v>
      </c>
      <c r="EC127" s="112">
        <f t="shared" si="47"/>
        <v>0</v>
      </c>
      <c r="ED127" s="31">
        <f t="shared" si="47"/>
        <v>0</v>
      </c>
      <c r="EE127" s="31">
        <f t="shared" si="47"/>
        <v>0</v>
      </c>
      <c r="EF127" s="31">
        <f t="shared" si="47"/>
        <v>0</v>
      </c>
      <c r="EG127" s="31">
        <f t="shared" si="47"/>
        <v>0</v>
      </c>
      <c r="EH127" s="31">
        <f t="shared" si="47"/>
        <v>0</v>
      </c>
      <c r="EI127" s="31">
        <f t="shared" si="47"/>
        <v>0</v>
      </c>
      <c r="EJ127" s="31">
        <f t="shared" si="47"/>
        <v>0</v>
      </c>
      <c r="EK127" s="31">
        <f t="shared" si="48"/>
        <v>0</v>
      </c>
      <c r="EL127" s="31">
        <f t="shared" si="54"/>
        <v>0</v>
      </c>
      <c r="EM127" s="31">
        <f t="shared" si="49"/>
        <v>0</v>
      </c>
      <c r="EN127" s="31">
        <f t="shared" si="49"/>
        <v>0</v>
      </c>
      <c r="EO127" s="98">
        <f t="shared" si="49"/>
        <v>0</v>
      </c>
      <c r="EP127" s="31">
        <f t="shared" si="49"/>
        <v>0</v>
      </c>
      <c r="EQ127" s="31">
        <f t="shared" si="49"/>
        <v>0</v>
      </c>
      <c r="ER127" s="31">
        <f t="shared" si="49"/>
        <v>0</v>
      </c>
      <c r="ES127" s="31">
        <f t="shared" si="49"/>
        <v>0</v>
      </c>
      <c r="ET127" s="31">
        <f t="shared" si="49"/>
        <v>0</v>
      </c>
      <c r="EU127" s="31">
        <f t="shared" si="49"/>
        <v>0</v>
      </c>
      <c r="EV127" s="113">
        <f t="shared" si="50"/>
        <v>0</v>
      </c>
      <c r="EW127" s="31">
        <f t="shared" si="55"/>
        <v>0</v>
      </c>
      <c r="EX127" s="58">
        <f t="shared" si="51"/>
        <v>0</v>
      </c>
      <c r="EY127" s="58">
        <f t="shared" si="52"/>
        <v>0</v>
      </c>
      <c r="EZ127" s="58">
        <f t="shared" si="53"/>
        <v>0</v>
      </c>
      <c r="FX127" s="20"/>
      <c r="FY127" s="20"/>
      <c r="FZ127" s="20"/>
    </row>
    <row r="128" spans="128:182" x14ac:dyDescent="0.3">
      <c r="DX128" s="18"/>
      <c r="DZ128" s="34">
        <v>3</v>
      </c>
      <c r="EA128" s="99" t="s">
        <v>12</v>
      </c>
      <c r="EB128" s="31">
        <f t="shared" si="47"/>
        <v>0</v>
      </c>
      <c r="EC128" s="112">
        <f t="shared" si="47"/>
        <v>4</v>
      </c>
      <c r="ED128" s="31">
        <f t="shared" si="47"/>
        <v>0</v>
      </c>
      <c r="EE128" s="31">
        <f t="shared" si="47"/>
        <v>0</v>
      </c>
      <c r="EF128" s="31">
        <f t="shared" si="47"/>
        <v>0</v>
      </c>
      <c r="EG128" s="31">
        <f t="shared" si="47"/>
        <v>0</v>
      </c>
      <c r="EH128" s="31">
        <f t="shared" si="47"/>
        <v>0</v>
      </c>
      <c r="EI128" s="31">
        <f t="shared" si="47"/>
        <v>0</v>
      </c>
      <c r="EJ128" s="31">
        <f t="shared" si="47"/>
        <v>0</v>
      </c>
      <c r="EK128" s="31">
        <f t="shared" si="48"/>
        <v>0</v>
      </c>
      <c r="EL128" s="31">
        <f t="shared" si="54"/>
        <v>4</v>
      </c>
      <c r="EM128" s="31">
        <f t="shared" si="49"/>
        <v>2</v>
      </c>
      <c r="EN128" s="31">
        <f t="shared" si="49"/>
        <v>8</v>
      </c>
      <c r="EO128" s="98">
        <f t="shared" si="49"/>
        <v>0</v>
      </c>
      <c r="EP128" s="31">
        <f t="shared" si="49"/>
        <v>0</v>
      </c>
      <c r="EQ128" s="31">
        <f t="shared" si="49"/>
        <v>0</v>
      </c>
      <c r="ER128" s="31">
        <f t="shared" si="49"/>
        <v>0</v>
      </c>
      <c r="ES128" s="31">
        <f t="shared" si="49"/>
        <v>0</v>
      </c>
      <c r="ET128" s="31">
        <f t="shared" si="49"/>
        <v>0</v>
      </c>
      <c r="EU128" s="31">
        <f t="shared" si="49"/>
        <v>0</v>
      </c>
      <c r="EV128" s="113">
        <f t="shared" si="50"/>
        <v>0</v>
      </c>
      <c r="EW128" s="31">
        <f t="shared" si="55"/>
        <v>10</v>
      </c>
      <c r="EX128" s="58">
        <f t="shared" si="51"/>
        <v>0.2857142857142857</v>
      </c>
      <c r="EY128" s="58">
        <f t="shared" si="52"/>
        <v>0.43478260869565216</v>
      </c>
      <c r="EZ128" s="58">
        <f t="shared" si="53"/>
        <v>0.3783783783783784</v>
      </c>
      <c r="FX128" s="20"/>
      <c r="FY128" s="20"/>
      <c r="FZ128" s="20"/>
    </row>
    <row r="129" spans="128:182" x14ac:dyDescent="0.3">
      <c r="DX129" s="18"/>
      <c r="DZ129" s="34">
        <v>4</v>
      </c>
      <c r="EA129" s="99" t="s">
        <v>141</v>
      </c>
      <c r="EB129" s="31">
        <f t="shared" si="47"/>
        <v>0</v>
      </c>
      <c r="EC129" s="112">
        <f t="shared" si="47"/>
        <v>0</v>
      </c>
      <c r="ED129" s="31">
        <f t="shared" si="47"/>
        <v>0</v>
      </c>
      <c r="EE129" s="31">
        <f t="shared" si="47"/>
        <v>0</v>
      </c>
      <c r="EF129" s="31">
        <f t="shared" si="47"/>
        <v>0</v>
      </c>
      <c r="EG129" s="31">
        <f t="shared" si="47"/>
        <v>0</v>
      </c>
      <c r="EH129" s="31">
        <f t="shared" si="47"/>
        <v>0</v>
      </c>
      <c r="EI129" s="31">
        <f t="shared" si="47"/>
        <v>0</v>
      </c>
      <c r="EJ129" s="31">
        <f t="shared" si="47"/>
        <v>0</v>
      </c>
      <c r="EK129" s="31">
        <f t="shared" si="48"/>
        <v>0</v>
      </c>
      <c r="EL129" s="31">
        <f t="shared" si="54"/>
        <v>0</v>
      </c>
      <c r="EM129" s="31">
        <f t="shared" si="49"/>
        <v>0</v>
      </c>
      <c r="EN129" s="31">
        <f t="shared" si="49"/>
        <v>1</v>
      </c>
      <c r="EO129" s="98">
        <f t="shared" si="49"/>
        <v>0</v>
      </c>
      <c r="EP129" s="31">
        <f t="shared" si="49"/>
        <v>0</v>
      </c>
      <c r="EQ129" s="31">
        <f t="shared" si="49"/>
        <v>0</v>
      </c>
      <c r="ER129" s="31">
        <f t="shared" si="49"/>
        <v>0</v>
      </c>
      <c r="ES129" s="31">
        <f t="shared" si="49"/>
        <v>0</v>
      </c>
      <c r="ET129" s="31">
        <f t="shared" si="49"/>
        <v>0</v>
      </c>
      <c r="EU129" s="31">
        <f t="shared" si="49"/>
        <v>0</v>
      </c>
      <c r="EV129" s="113">
        <f t="shared" si="50"/>
        <v>0</v>
      </c>
      <c r="EW129" s="31">
        <f t="shared" si="55"/>
        <v>1</v>
      </c>
      <c r="EX129" s="58">
        <f t="shared" si="51"/>
        <v>0</v>
      </c>
      <c r="EY129" s="58">
        <f t="shared" si="52"/>
        <v>4.3478260869565216E-2</v>
      </c>
      <c r="EZ129" s="58">
        <f t="shared" si="53"/>
        <v>2.7027027027027029E-2</v>
      </c>
      <c r="FX129" s="20"/>
      <c r="FY129" s="20"/>
      <c r="FZ129" s="20"/>
    </row>
    <row r="130" spans="128:182" x14ac:dyDescent="0.3">
      <c r="DX130" s="18"/>
      <c r="DZ130" s="34">
        <v>5</v>
      </c>
      <c r="EA130" s="99" t="s">
        <v>353</v>
      </c>
      <c r="EB130" s="31">
        <f t="shared" si="47"/>
        <v>0</v>
      </c>
      <c r="EC130" s="112">
        <f t="shared" si="47"/>
        <v>0</v>
      </c>
      <c r="ED130" s="31">
        <f t="shared" si="47"/>
        <v>0</v>
      </c>
      <c r="EE130" s="31">
        <f t="shared" si="47"/>
        <v>0</v>
      </c>
      <c r="EF130" s="31">
        <f t="shared" si="47"/>
        <v>0</v>
      </c>
      <c r="EG130" s="31">
        <f t="shared" si="47"/>
        <v>0</v>
      </c>
      <c r="EH130" s="31">
        <f t="shared" si="47"/>
        <v>0</v>
      </c>
      <c r="EI130" s="31">
        <f t="shared" si="47"/>
        <v>0</v>
      </c>
      <c r="EJ130" s="31">
        <f t="shared" si="47"/>
        <v>0</v>
      </c>
      <c r="EK130" s="31">
        <f t="shared" si="48"/>
        <v>0</v>
      </c>
      <c r="EL130" s="31">
        <f t="shared" si="54"/>
        <v>0</v>
      </c>
      <c r="EM130" s="31">
        <f t="shared" si="49"/>
        <v>0</v>
      </c>
      <c r="EN130" s="31">
        <f t="shared" si="49"/>
        <v>0</v>
      </c>
      <c r="EO130" s="98">
        <f t="shared" si="49"/>
        <v>0</v>
      </c>
      <c r="EP130" s="31">
        <f t="shared" si="49"/>
        <v>0</v>
      </c>
      <c r="EQ130" s="31">
        <f t="shared" si="49"/>
        <v>0</v>
      </c>
      <c r="ER130" s="31">
        <f t="shared" si="49"/>
        <v>0</v>
      </c>
      <c r="ES130" s="31">
        <f t="shared" si="49"/>
        <v>0</v>
      </c>
      <c r="ET130" s="31">
        <f t="shared" si="49"/>
        <v>0</v>
      </c>
      <c r="EU130" s="31">
        <f t="shared" si="49"/>
        <v>0</v>
      </c>
      <c r="EV130" s="113">
        <f t="shared" si="50"/>
        <v>0</v>
      </c>
      <c r="EW130" s="31">
        <f t="shared" si="55"/>
        <v>0</v>
      </c>
      <c r="EX130" s="58">
        <f t="shared" si="51"/>
        <v>0</v>
      </c>
      <c r="EY130" s="58">
        <f t="shared" si="52"/>
        <v>0</v>
      </c>
      <c r="EZ130" s="58">
        <f t="shared" si="53"/>
        <v>0</v>
      </c>
      <c r="FX130" s="20"/>
      <c r="FY130" s="20"/>
      <c r="FZ130" s="20"/>
    </row>
    <row r="131" spans="128:182" x14ac:dyDescent="0.3">
      <c r="DX131" s="18"/>
      <c r="DZ131" s="34">
        <v>6</v>
      </c>
      <c r="EA131" s="99" t="s">
        <v>18</v>
      </c>
      <c r="EB131" s="31">
        <f t="shared" si="47"/>
        <v>0</v>
      </c>
      <c r="EC131" s="112">
        <f t="shared" si="47"/>
        <v>0</v>
      </c>
      <c r="ED131" s="31">
        <f t="shared" si="47"/>
        <v>0</v>
      </c>
      <c r="EE131" s="31">
        <f t="shared" si="47"/>
        <v>0</v>
      </c>
      <c r="EF131" s="31">
        <f t="shared" si="47"/>
        <v>0</v>
      </c>
      <c r="EG131" s="31">
        <f t="shared" si="47"/>
        <v>0</v>
      </c>
      <c r="EH131" s="31">
        <f t="shared" si="47"/>
        <v>0</v>
      </c>
      <c r="EI131" s="31">
        <f t="shared" si="47"/>
        <v>0</v>
      </c>
      <c r="EJ131" s="31">
        <f t="shared" si="47"/>
        <v>0</v>
      </c>
      <c r="EK131" s="31">
        <f t="shared" si="48"/>
        <v>0</v>
      </c>
      <c r="EL131" s="31">
        <f t="shared" si="54"/>
        <v>0</v>
      </c>
      <c r="EM131" s="31">
        <f t="shared" si="49"/>
        <v>0</v>
      </c>
      <c r="EN131" s="31">
        <f t="shared" si="49"/>
        <v>0</v>
      </c>
      <c r="EO131" s="98">
        <f t="shared" si="49"/>
        <v>0</v>
      </c>
      <c r="EP131" s="31">
        <f t="shared" si="49"/>
        <v>0</v>
      </c>
      <c r="EQ131" s="31">
        <f t="shared" si="49"/>
        <v>0</v>
      </c>
      <c r="ER131" s="31">
        <f t="shared" si="49"/>
        <v>0</v>
      </c>
      <c r="ES131" s="31">
        <f t="shared" si="49"/>
        <v>0</v>
      </c>
      <c r="ET131" s="31">
        <f t="shared" si="49"/>
        <v>0</v>
      </c>
      <c r="EU131" s="31">
        <f t="shared" si="49"/>
        <v>0</v>
      </c>
      <c r="EV131" s="113">
        <f t="shared" si="50"/>
        <v>0</v>
      </c>
      <c r="EW131" s="31">
        <f t="shared" si="55"/>
        <v>0</v>
      </c>
      <c r="EX131" s="58">
        <f t="shared" si="51"/>
        <v>0</v>
      </c>
      <c r="EY131" s="58">
        <f t="shared" si="52"/>
        <v>0</v>
      </c>
      <c r="EZ131" s="58">
        <f t="shared" si="53"/>
        <v>0</v>
      </c>
      <c r="FX131" s="20"/>
      <c r="FY131" s="20"/>
      <c r="FZ131" s="20"/>
    </row>
    <row r="132" spans="128:182" ht="15" thickBot="1" x14ac:dyDescent="0.35">
      <c r="DX132" s="18"/>
      <c r="DZ132" s="34">
        <v>77</v>
      </c>
      <c r="EA132" s="35" t="s">
        <v>19</v>
      </c>
      <c r="EB132" s="44">
        <f t="shared" si="47"/>
        <v>0</v>
      </c>
      <c r="EC132" s="112">
        <f t="shared" si="47"/>
        <v>0</v>
      </c>
      <c r="ED132" s="31">
        <f t="shared" si="47"/>
        <v>0</v>
      </c>
      <c r="EE132" s="31">
        <f t="shared" si="47"/>
        <v>0</v>
      </c>
      <c r="EF132" s="31">
        <f t="shared" si="47"/>
        <v>0</v>
      </c>
      <c r="EG132" s="44">
        <f t="shared" si="47"/>
        <v>0</v>
      </c>
      <c r="EH132" s="44">
        <f t="shared" si="47"/>
        <v>0</v>
      </c>
      <c r="EI132" s="44">
        <f t="shared" si="47"/>
        <v>0</v>
      </c>
      <c r="EJ132" s="44">
        <f t="shared" si="47"/>
        <v>0</v>
      </c>
      <c r="EK132" s="37">
        <f t="shared" si="48"/>
        <v>0</v>
      </c>
      <c r="EL132" s="37">
        <f t="shared" si="54"/>
        <v>0</v>
      </c>
      <c r="EM132" s="37">
        <f t="shared" si="49"/>
        <v>0</v>
      </c>
      <c r="EN132" s="44">
        <f t="shared" si="49"/>
        <v>0</v>
      </c>
      <c r="EO132" s="98">
        <f t="shared" si="49"/>
        <v>0</v>
      </c>
      <c r="EP132" s="31">
        <f t="shared" si="49"/>
        <v>0</v>
      </c>
      <c r="EQ132" s="31">
        <f t="shared" si="49"/>
        <v>0</v>
      </c>
      <c r="ER132" s="31">
        <f t="shared" si="49"/>
        <v>0</v>
      </c>
      <c r="ES132" s="31">
        <f t="shared" si="49"/>
        <v>0</v>
      </c>
      <c r="ET132" s="31">
        <f t="shared" si="49"/>
        <v>0</v>
      </c>
      <c r="EU132" s="31">
        <f t="shared" si="49"/>
        <v>0</v>
      </c>
      <c r="EV132" s="113">
        <f t="shared" si="50"/>
        <v>0</v>
      </c>
      <c r="EW132" s="31">
        <f t="shared" si="55"/>
        <v>0</v>
      </c>
      <c r="EX132" s="58">
        <f t="shared" si="51"/>
        <v>0</v>
      </c>
      <c r="EY132" s="58">
        <f t="shared" si="52"/>
        <v>0</v>
      </c>
      <c r="EZ132" s="58">
        <f t="shared" si="53"/>
        <v>0</v>
      </c>
      <c r="FX132" s="20"/>
      <c r="FY132" s="20"/>
      <c r="FZ132" s="20"/>
    </row>
    <row r="133" spans="128:182" ht="15" thickBot="1" x14ac:dyDescent="0.35">
      <c r="DZ133" s="34">
        <v>88</v>
      </c>
      <c r="EA133" s="106" t="s">
        <v>297</v>
      </c>
      <c r="EB133" s="114">
        <f>SUM(EB125:EB132)</f>
        <v>0</v>
      </c>
      <c r="EC133" s="115">
        <f t="shared" ref="EC133:EK133" si="56">SUM(EC125:EC132)</f>
        <v>14</v>
      </c>
      <c r="ED133" s="40">
        <f t="shared" si="56"/>
        <v>0</v>
      </c>
      <c r="EE133" s="40">
        <f t="shared" si="56"/>
        <v>0</v>
      </c>
      <c r="EF133" s="40">
        <f t="shared" si="56"/>
        <v>0</v>
      </c>
      <c r="EG133" s="43">
        <f t="shared" si="56"/>
        <v>0</v>
      </c>
      <c r="EH133" s="114">
        <f t="shared" si="56"/>
        <v>0</v>
      </c>
      <c r="EI133" s="114">
        <f t="shared" si="56"/>
        <v>0</v>
      </c>
      <c r="EJ133" s="114">
        <f t="shared" si="56"/>
        <v>0</v>
      </c>
      <c r="EK133" s="40">
        <f t="shared" si="56"/>
        <v>0</v>
      </c>
      <c r="EL133" s="40">
        <f t="shared" si="54"/>
        <v>14</v>
      </c>
      <c r="EM133" s="40">
        <f t="shared" ref="EM133:EW133" si="57">SUM(EM125:EM132)</f>
        <v>4</v>
      </c>
      <c r="EN133" s="43">
        <f t="shared" si="57"/>
        <v>19</v>
      </c>
      <c r="EO133" s="42">
        <f t="shared" si="57"/>
        <v>0</v>
      </c>
      <c r="EP133" s="40">
        <f t="shared" si="57"/>
        <v>0</v>
      </c>
      <c r="EQ133" s="40">
        <f t="shared" si="57"/>
        <v>0</v>
      </c>
      <c r="ER133" s="40">
        <f t="shared" si="57"/>
        <v>0</v>
      </c>
      <c r="ES133" s="40">
        <f t="shared" si="57"/>
        <v>0</v>
      </c>
      <c r="ET133" s="40">
        <f t="shared" si="57"/>
        <v>0</v>
      </c>
      <c r="EU133" s="40">
        <f t="shared" si="57"/>
        <v>0</v>
      </c>
      <c r="EV133" s="40">
        <f t="shared" si="57"/>
        <v>0</v>
      </c>
      <c r="EW133" s="42">
        <f t="shared" si="57"/>
        <v>23</v>
      </c>
      <c r="EX133" s="58">
        <f>SUM(EX125:EX132)</f>
        <v>1</v>
      </c>
      <c r="EY133" s="58">
        <f>SUM(EY125:EY132)</f>
        <v>1</v>
      </c>
      <c r="EZ133" s="58">
        <f t="shared" si="53"/>
        <v>1</v>
      </c>
      <c r="FX133" s="20"/>
      <c r="FY133" s="20"/>
      <c r="FZ133" s="20"/>
    </row>
    <row r="134" spans="128:182" ht="15" thickBot="1" x14ac:dyDescent="0.35">
      <c r="EA134" s="76" t="s">
        <v>297</v>
      </c>
      <c r="EB134" s="273">
        <f>SUM(EL133,EW133)</f>
        <v>37</v>
      </c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  <c r="EO134" s="274"/>
      <c r="EP134" s="274"/>
      <c r="EQ134" s="274"/>
      <c r="ER134" s="274"/>
      <c r="ES134" s="274"/>
      <c r="ET134" s="274"/>
      <c r="EU134" s="274"/>
      <c r="EV134" s="274"/>
      <c r="EW134" s="275"/>
      <c r="EX134" s="111"/>
      <c r="EY134" s="111"/>
      <c r="FX134" s="20"/>
      <c r="FY134" s="20"/>
      <c r="FZ134" s="20"/>
    </row>
    <row r="135" spans="128:182" x14ac:dyDescent="0.3">
      <c r="FX135" s="20"/>
      <c r="FY135" s="20"/>
      <c r="FZ135" s="20"/>
    </row>
    <row r="136" spans="128:182" x14ac:dyDescent="0.3">
      <c r="FX136" s="20"/>
      <c r="FY136" s="20"/>
      <c r="FZ136" s="20"/>
    </row>
    <row r="137" spans="128:182" x14ac:dyDescent="0.3">
      <c r="FX137" s="20"/>
      <c r="FY137" s="20"/>
      <c r="FZ137" s="20"/>
    </row>
    <row r="138" spans="128:182" x14ac:dyDescent="0.3">
      <c r="FX138" s="20"/>
      <c r="FY138" s="20"/>
      <c r="FZ138" s="20"/>
    </row>
    <row r="139" spans="128:182" x14ac:dyDescent="0.3">
      <c r="FX139" s="20"/>
      <c r="FY139" s="20"/>
      <c r="FZ139" s="20"/>
    </row>
    <row r="140" spans="128:182" x14ac:dyDescent="0.3">
      <c r="FX140" s="20"/>
      <c r="FY140" s="20"/>
      <c r="FZ140" s="20"/>
    </row>
    <row r="141" spans="128:182" x14ac:dyDescent="0.3">
      <c r="FX141" s="20"/>
      <c r="FY141" s="20"/>
      <c r="FZ141" s="20"/>
    </row>
    <row r="142" spans="128:182" x14ac:dyDescent="0.3">
      <c r="FX142" s="20"/>
      <c r="FY142" s="20"/>
      <c r="FZ142" s="20"/>
    </row>
    <row r="143" spans="128:182" x14ac:dyDescent="0.3">
      <c r="FX143" s="20"/>
      <c r="FY143" s="20"/>
      <c r="FZ143" s="20"/>
    </row>
    <row r="144" spans="128:182" x14ac:dyDescent="0.3">
      <c r="FX144" s="20"/>
      <c r="FY144" s="20"/>
      <c r="FZ144" s="20"/>
    </row>
    <row r="145" spans="128:182" x14ac:dyDescent="0.3">
      <c r="FX145" s="20"/>
      <c r="FY145" s="20"/>
      <c r="FZ145" s="20"/>
    </row>
    <row r="146" spans="128:182" x14ac:dyDescent="0.3">
      <c r="FX146" s="20"/>
      <c r="FY146" s="20"/>
      <c r="FZ146" s="20"/>
    </row>
    <row r="147" spans="128:182" x14ac:dyDescent="0.3">
      <c r="FX147" s="20"/>
      <c r="FY147" s="20"/>
      <c r="FZ147" s="20"/>
    </row>
    <row r="148" spans="128:182" x14ac:dyDescent="0.3">
      <c r="FX148" s="20"/>
      <c r="FY148" s="20"/>
      <c r="FZ148" s="20"/>
    </row>
    <row r="149" spans="128:182" x14ac:dyDescent="0.3">
      <c r="FX149" s="20"/>
      <c r="FY149" s="20"/>
      <c r="FZ149" s="20"/>
    </row>
    <row r="150" spans="128:182" x14ac:dyDescent="0.3">
      <c r="FX150" s="20"/>
      <c r="FY150" s="20"/>
      <c r="FZ150" s="20"/>
    </row>
    <row r="151" spans="128:182" ht="15" thickBot="1" x14ac:dyDescent="0.35">
      <c r="FX151" s="20"/>
      <c r="FY151" s="20"/>
      <c r="FZ151" s="20"/>
    </row>
    <row r="152" spans="128:182" ht="15" thickBot="1" x14ac:dyDescent="0.35">
      <c r="EA152" s="254" t="s">
        <v>354</v>
      </c>
      <c r="EB152" s="256" t="s">
        <v>306</v>
      </c>
      <c r="EC152" s="257"/>
      <c r="ED152" s="257"/>
      <c r="EE152" s="257"/>
      <c r="EF152" s="257"/>
      <c r="EG152" s="257"/>
      <c r="EH152" s="257"/>
      <c r="EI152" s="257"/>
      <c r="EJ152" s="257"/>
      <c r="EK152" s="257"/>
      <c r="EL152" s="258"/>
      <c r="EM152" s="256" t="s">
        <v>307</v>
      </c>
      <c r="EN152" s="257"/>
      <c r="EO152" s="257"/>
      <c r="EP152" s="257"/>
      <c r="EQ152" s="257"/>
      <c r="ER152" s="257"/>
      <c r="ES152" s="257"/>
      <c r="ET152" s="257"/>
      <c r="EU152" s="257"/>
      <c r="EV152" s="257"/>
      <c r="EW152" s="258"/>
      <c r="EX152" s="262" t="s">
        <v>295</v>
      </c>
      <c r="EY152" s="263"/>
      <c r="FX152" s="20"/>
      <c r="FY152" s="20"/>
      <c r="FZ152" s="20"/>
    </row>
    <row r="153" spans="128:182" ht="15" thickBot="1" x14ac:dyDescent="0.35">
      <c r="EA153" s="255"/>
      <c r="EB153" s="22" t="str">
        <f t="shared" ref="EB153:EK153" si="58">EB4</f>
        <v>21.7-21.8</v>
      </c>
      <c r="EC153" s="93" t="str">
        <f t="shared" si="58"/>
        <v>21.8-21.9</v>
      </c>
      <c r="ED153" s="22" t="str">
        <f t="shared" si="58"/>
        <v>21.9-22</v>
      </c>
      <c r="EE153" s="22" t="str">
        <f t="shared" si="58"/>
        <v>22-22.1</v>
      </c>
      <c r="EF153" s="22" t="str">
        <f t="shared" si="58"/>
        <v>22.1-22.2</v>
      </c>
      <c r="EG153" s="22" t="str">
        <f t="shared" si="58"/>
        <v>22.2-22.3</v>
      </c>
      <c r="EH153" s="22" t="str">
        <f t="shared" si="58"/>
        <v>22.3-22.4</v>
      </c>
      <c r="EI153" s="22" t="str">
        <f t="shared" si="58"/>
        <v>22.4-22.5</v>
      </c>
      <c r="EJ153" s="22" t="str">
        <f t="shared" si="58"/>
        <v>22.5-22.6</v>
      </c>
      <c r="EK153" s="22" t="str">
        <f t="shared" si="58"/>
        <v>22.6-22.7</v>
      </c>
      <c r="EL153" s="22" t="s">
        <v>297</v>
      </c>
      <c r="EM153" s="46" t="str">
        <f t="shared" ref="EM153:EV153" si="59">EB$4</f>
        <v>21.7-21.8</v>
      </c>
      <c r="EN153" s="46" t="str">
        <f t="shared" si="59"/>
        <v>21.8-21.9</v>
      </c>
      <c r="EO153" s="46" t="str">
        <f t="shared" si="59"/>
        <v>21.9-22</v>
      </c>
      <c r="EP153" s="46" t="str">
        <f t="shared" si="59"/>
        <v>22-22.1</v>
      </c>
      <c r="EQ153" s="46" t="str">
        <f t="shared" si="59"/>
        <v>22.1-22.2</v>
      </c>
      <c r="ER153" s="46" t="str">
        <f t="shared" si="59"/>
        <v>22.2-22.3</v>
      </c>
      <c r="ES153" s="46" t="str">
        <f t="shared" si="59"/>
        <v>22.3-22.4</v>
      </c>
      <c r="ET153" s="46" t="str">
        <f t="shared" si="59"/>
        <v>22.4-22.5</v>
      </c>
      <c r="EU153" s="46" t="str">
        <f t="shared" si="59"/>
        <v>22.5-22.6</v>
      </c>
      <c r="EV153" s="81" t="str">
        <f t="shared" si="59"/>
        <v>22.6-22.7</v>
      </c>
      <c r="EW153" s="22" t="s">
        <v>297</v>
      </c>
      <c r="EX153" s="83" t="s">
        <v>308</v>
      </c>
      <c r="EY153" s="84" t="s">
        <v>309</v>
      </c>
      <c r="FX153" s="20"/>
      <c r="FY153" s="20"/>
      <c r="FZ153" s="20"/>
    </row>
    <row r="154" spans="128:182" x14ac:dyDescent="0.3">
      <c r="DX154" s="18"/>
      <c r="EA154" s="116">
        <v>2013</v>
      </c>
      <c r="EB154" s="31">
        <f t="shared" ref="EB154:EJ156" si="60">COUNTIFS($CG:$CG,"N",$A:$A,"&gt;="&amp;EB$1,$A:$A,"&lt;"&amp;EC$1,$C:$C,$EA154)+COUNTIFS($CG:$CG,"E",$A:$A,"&gt;="&amp;EB$1,$A:$A,"&lt;"&amp;EC$1,$C:$C,$EA154)</f>
        <v>0</v>
      </c>
      <c r="EC154" s="112">
        <f t="shared" si="60"/>
        <v>2</v>
      </c>
      <c r="ED154" s="31">
        <f t="shared" si="60"/>
        <v>0</v>
      </c>
      <c r="EE154" s="31">
        <f t="shared" si="60"/>
        <v>0</v>
      </c>
      <c r="EF154" s="31">
        <f t="shared" si="60"/>
        <v>0</v>
      </c>
      <c r="EG154" s="31">
        <f t="shared" si="60"/>
        <v>0</v>
      </c>
      <c r="EH154" s="31">
        <f t="shared" si="60"/>
        <v>0</v>
      </c>
      <c r="EI154" s="31">
        <f t="shared" si="60"/>
        <v>0</v>
      </c>
      <c r="EJ154" s="31">
        <f t="shared" si="60"/>
        <v>0</v>
      </c>
      <c r="EK154" s="31">
        <f>COUNTIFS($CG:$CG,"N",$A:$A,"&gt;="&amp;EK$1,$A:$A,"&lt;="&amp;EL$1,$C:$C,$EA154)+COUNTIFS($CG:$CG,"E",$A:$A,"&gt;="&amp;EK$1,$A:$A,"&lt;="&amp;EL$1,$C:$C,$EA154)</f>
        <v>0</v>
      </c>
      <c r="EL154" s="31">
        <f>SUM(EB154:EK154)</f>
        <v>2</v>
      </c>
      <c r="EM154" s="31">
        <f t="shared" ref="EM154:EU156" si="61">COUNTIFS($CG:$CG,"S",$A:$A,"&gt;="&amp;EB$1,$A:$A,"&lt;"&amp;EC$1,$C:$C,$EA154)+COUNTIFS($CG:$CG,"W",$A:$A,"&gt;="&amp;EB$1,$A:$A,"&lt;"&amp;EC$1,$C:$C,$EA154)</f>
        <v>3</v>
      </c>
      <c r="EN154" s="31">
        <f t="shared" si="61"/>
        <v>7</v>
      </c>
      <c r="EO154" s="31">
        <f t="shared" si="61"/>
        <v>0</v>
      </c>
      <c r="EP154" s="31">
        <f t="shared" si="61"/>
        <v>0</v>
      </c>
      <c r="EQ154" s="31">
        <f t="shared" si="61"/>
        <v>0</v>
      </c>
      <c r="ER154" s="31">
        <f t="shared" si="61"/>
        <v>0</v>
      </c>
      <c r="ES154" s="31">
        <f t="shared" si="61"/>
        <v>0</v>
      </c>
      <c r="ET154" s="31">
        <f t="shared" si="61"/>
        <v>0</v>
      </c>
      <c r="EU154" s="31">
        <f t="shared" si="61"/>
        <v>0</v>
      </c>
      <c r="EV154" s="113">
        <f>COUNTIFS($CG:$CG,"S",$A:$A,"&gt;="&amp;EK$1,$A:$A,"&lt;="&amp;EL$1,$C:$C,$EA154)+COUNTIFS($CG:$CG,"W",$A:$A,"&gt;="&amp;EK$1,$A:$A,"&lt;="&amp;EL$1,$C:$C,$EA154)</f>
        <v>0</v>
      </c>
      <c r="EW154" s="31">
        <f>SUM(EM154:EV154)</f>
        <v>10</v>
      </c>
      <c r="EX154" s="58">
        <f>IF($EL$157=0,0,EL154/$EL$157)</f>
        <v>0.14285714285714285</v>
      </c>
      <c r="EY154" s="58">
        <f>IF($EW$157=0,0,EW154/$EW$157)</f>
        <v>0.43478260869565216</v>
      </c>
      <c r="FX154" s="20"/>
      <c r="FY154" s="20"/>
      <c r="FZ154" s="20"/>
    </row>
    <row r="155" spans="128:182" x14ac:dyDescent="0.3">
      <c r="DX155" s="18"/>
      <c r="EA155" s="117">
        <v>2014</v>
      </c>
      <c r="EB155" s="31">
        <f t="shared" si="60"/>
        <v>0</v>
      </c>
      <c r="EC155" s="112">
        <f t="shared" si="60"/>
        <v>6</v>
      </c>
      <c r="ED155" s="31">
        <f t="shared" si="60"/>
        <v>0</v>
      </c>
      <c r="EE155" s="31">
        <f t="shared" si="60"/>
        <v>0</v>
      </c>
      <c r="EF155" s="31">
        <f t="shared" si="60"/>
        <v>0</v>
      </c>
      <c r="EG155" s="31">
        <f t="shared" si="60"/>
        <v>0</v>
      </c>
      <c r="EH155" s="31">
        <f t="shared" si="60"/>
        <v>0</v>
      </c>
      <c r="EI155" s="31">
        <f t="shared" si="60"/>
        <v>0</v>
      </c>
      <c r="EJ155" s="31">
        <f t="shared" si="60"/>
        <v>0</v>
      </c>
      <c r="EK155" s="31">
        <f>COUNTIFS($CG:$CG,"N",$A:$A,"&gt;="&amp;EK$1,$A:$A,"&lt;="&amp;EL$1,$C:$C,$EA155)+COUNTIFS($CG:$CG,"E",$A:$A,"&gt;="&amp;EK$1,$A:$A,"&lt;="&amp;EL$1,$C:$C,$EA155)</f>
        <v>0</v>
      </c>
      <c r="EL155" s="31">
        <f>SUM(EB155:EK155)</f>
        <v>6</v>
      </c>
      <c r="EM155" s="31">
        <f t="shared" si="61"/>
        <v>0</v>
      </c>
      <c r="EN155" s="31">
        <f t="shared" si="61"/>
        <v>6</v>
      </c>
      <c r="EO155" s="31">
        <f t="shared" si="61"/>
        <v>0</v>
      </c>
      <c r="EP155" s="31">
        <f t="shared" si="61"/>
        <v>0</v>
      </c>
      <c r="EQ155" s="31">
        <f t="shared" si="61"/>
        <v>0</v>
      </c>
      <c r="ER155" s="31">
        <f t="shared" si="61"/>
        <v>0</v>
      </c>
      <c r="ES155" s="31">
        <f t="shared" si="61"/>
        <v>0</v>
      </c>
      <c r="ET155" s="31">
        <f t="shared" si="61"/>
        <v>0</v>
      </c>
      <c r="EU155" s="31">
        <f t="shared" si="61"/>
        <v>0</v>
      </c>
      <c r="EV155" s="100">
        <f>COUNTIFS($CG:$CG,"S",$A:$A,"&gt;="&amp;EK$1,$A:$A,"&lt;="&amp;EL$1,$C:$C,$EA155)+COUNTIFS($CG:$CG,"W",$A:$A,"&gt;="&amp;EK$1,$A:$A,"&lt;="&amp;EL$1,$C:$C,$EA155)</f>
        <v>0</v>
      </c>
      <c r="EW155" s="98">
        <f>SUM(EM155:EV155)</f>
        <v>6</v>
      </c>
      <c r="EX155" s="58">
        <f>IF($EL$157=0,0,EL155/$EL$157)</f>
        <v>0.42857142857142855</v>
      </c>
      <c r="EY155" s="58">
        <f>IF($EW$157=0,0,EW155/$EW$157)</f>
        <v>0.2608695652173913</v>
      </c>
      <c r="FX155" s="20"/>
      <c r="FY155" s="20"/>
      <c r="FZ155" s="20"/>
    </row>
    <row r="156" spans="128:182" ht="15" thickBot="1" x14ac:dyDescent="0.35">
      <c r="DX156" s="18"/>
      <c r="EA156" s="118">
        <v>2015</v>
      </c>
      <c r="EB156" s="44">
        <f t="shared" si="60"/>
        <v>0</v>
      </c>
      <c r="EC156" s="119">
        <f t="shared" si="60"/>
        <v>6</v>
      </c>
      <c r="ED156" s="31">
        <f t="shared" si="60"/>
        <v>0</v>
      </c>
      <c r="EE156" s="31">
        <f t="shared" si="60"/>
        <v>0</v>
      </c>
      <c r="EF156" s="31">
        <f t="shared" si="60"/>
        <v>0</v>
      </c>
      <c r="EG156" s="31">
        <f t="shared" si="60"/>
        <v>0</v>
      </c>
      <c r="EH156" s="31">
        <f t="shared" si="60"/>
        <v>0</v>
      </c>
      <c r="EI156" s="31">
        <f t="shared" si="60"/>
        <v>0</v>
      </c>
      <c r="EJ156" s="31">
        <f t="shared" si="60"/>
        <v>0</v>
      </c>
      <c r="EK156" s="31">
        <f>COUNTIFS($CG:$CG,"N",$A:$A,"&gt;="&amp;EK$1,$A:$A,"&lt;="&amp;EL$1,$C:$C,$EA156)+COUNTIFS($CG:$CG,"E",$A:$A,"&gt;="&amp;EK$1,$A:$A,"&lt;="&amp;EL$1,$C:$C,$EA156)</f>
        <v>0</v>
      </c>
      <c r="EL156" s="37">
        <f>SUM(EB156:EK156)</f>
        <v>6</v>
      </c>
      <c r="EM156" s="44">
        <f t="shared" si="61"/>
        <v>1</v>
      </c>
      <c r="EN156" s="31">
        <f t="shared" si="61"/>
        <v>6</v>
      </c>
      <c r="EO156" s="44">
        <f t="shared" si="61"/>
        <v>0</v>
      </c>
      <c r="EP156" s="44">
        <f t="shared" si="61"/>
        <v>0</v>
      </c>
      <c r="EQ156" s="44">
        <f t="shared" si="61"/>
        <v>0</v>
      </c>
      <c r="ER156" s="44">
        <f t="shared" si="61"/>
        <v>0</v>
      </c>
      <c r="ES156" s="31">
        <f t="shared" si="61"/>
        <v>0</v>
      </c>
      <c r="ET156" s="44">
        <f t="shared" si="61"/>
        <v>0</v>
      </c>
      <c r="EU156" s="31">
        <f t="shared" si="61"/>
        <v>0</v>
      </c>
      <c r="EV156" s="31">
        <f>COUNTIFS($CG:$CG,"S",$A:$A,"&gt;="&amp;EK$1,$A:$A,"&lt;="&amp;EL$1,$C:$C,$EA156)+COUNTIFS($CG:$CG,"W",$A:$A,"&gt;="&amp;EK$1,$A:$A,"&lt;="&amp;EL$1,$C:$C,$EA156)</f>
        <v>0</v>
      </c>
      <c r="EW156" s="98">
        <f>SUM(EM156:EV156)</f>
        <v>7</v>
      </c>
      <c r="EX156" s="58">
        <f>IF($EL$157=0,0,EL156/$EL$157)</f>
        <v>0.42857142857142855</v>
      </c>
      <c r="EY156" s="58">
        <f>IF($EW$157=0,0,EW156/$EW$157)</f>
        <v>0.30434782608695654</v>
      </c>
      <c r="FX156" s="20"/>
      <c r="FY156" s="20"/>
      <c r="FZ156" s="20"/>
    </row>
    <row r="157" spans="128:182" ht="15" thickBot="1" x14ac:dyDescent="0.35">
      <c r="DX157" s="18"/>
      <c r="EA157" s="71" t="s">
        <v>297</v>
      </c>
      <c r="EB157" s="114">
        <f t="shared" ref="EB157:EV157" si="62">SUM(EB154:EB156)</f>
        <v>0</v>
      </c>
      <c r="EC157" s="120">
        <f t="shared" si="62"/>
        <v>14</v>
      </c>
      <c r="ED157" s="40">
        <f t="shared" si="62"/>
        <v>0</v>
      </c>
      <c r="EE157" s="40">
        <f t="shared" si="62"/>
        <v>0</v>
      </c>
      <c r="EF157" s="40">
        <f t="shared" si="62"/>
        <v>0</v>
      </c>
      <c r="EG157" s="40">
        <f t="shared" si="62"/>
        <v>0</v>
      </c>
      <c r="EH157" s="40">
        <f t="shared" si="62"/>
        <v>0</v>
      </c>
      <c r="EI157" s="40">
        <f t="shared" si="62"/>
        <v>0</v>
      </c>
      <c r="EJ157" s="40">
        <f t="shared" si="62"/>
        <v>0</v>
      </c>
      <c r="EK157" s="40">
        <f t="shared" si="62"/>
        <v>0</v>
      </c>
      <c r="EL157" s="44">
        <f>SUM(EB157:EK157)</f>
        <v>14</v>
      </c>
      <c r="EM157" s="43">
        <f t="shared" si="62"/>
        <v>4</v>
      </c>
      <c r="EN157" s="40">
        <f t="shared" si="62"/>
        <v>19</v>
      </c>
      <c r="EO157" s="43">
        <f t="shared" si="62"/>
        <v>0</v>
      </c>
      <c r="EP157" s="114">
        <f t="shared" si="62"/>
        <v>0</v>
      </c>
      <c r="EQ157" s="114">
        <f t="shared" si="62"/>
        <v>0</v>
      </c>
      <c r="ER157" s="114">
        <f t="shared" si="62"/>
        <v>0</v>
      </c>
      <c r="ES157" s="40">
        <f t="shared" si="62"/>
        <v>0</v>
      </c>
      <c r="ET157" s="43">
        <f t="shared" si="62"/>
        <v>0</v>
      </c>
      <c r="EU157" s="40">
        <f t="shared" si="62"/>
        <v>0</v>
      </c>
      <c r="EV157" s="40">
        <f t="shared" si="62"/>
        <v>0</v>
      </c>
      <c r="EW157" s="42">
        <f>SUM(EW154:EW156)</f>
        <v>23</v>
      </c>
      <c r="EX157" s="58">
        <f>SUM(EX154:EX156)</f>
        <v>1</v>
      </c>
      <c r="EY157" s="58">
        <f>SUM(EY154:EY156)</f>
        <v>1</v>
      </c>
      <c r="FX157" s="20"/>
      <c r="FY157" s="20"/>
      <c r="FZ157" s="20"/>
    </row>
    <row r="158" spans="128:182" ht="15" thickBot="1" x14ac:dyDescent="0.35">
      <c r="EA158" s="76" t="s">
        <v>297</v>
      </c>
      <c r="EB158" s="273">
        <f>SUM(EL157,EW157)</f>
        <v>37</v>
      </c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1"/>
      <c r="EM158" s="274"/>
      <c r="EN158" s="274"/>
      <c r="EO158" s="274"/>
      <c r="EP158" s="274"/>
      <c r="EQ158" s="274"/>
      <c r="ER158" s="274"/>
      <c r="ES158" s="274"/>
      <c r="ET158" s="274"/>
      <c r="EU158" s="274"/>
      <c r="EV158" s="274"/>
      <c r="EW158" s="272"/>
      <c r="EX158" s="78"/>
      <c r="EY158" s="78"/>
      <c r="FX158" s="20"/>
      <c r="FY158" s="20"/>
      <c r="FZ158" s="20"/>
    </row>
    <row r="159" spans="128:182" x14ac:dyDescent="0.3">
      <c r="FX159" s="20"/>
      <c r="FY159" s="20"/>
      <c r="FZ159" s="20"/>
    </row>
    <row r="160" spans="128:182" x14ac:dyDescent="0.3">
      <c r="FX160" s="20"/>
      <c r="FY160" s="20"/>
      <c r="FZ160" s="20"/>
    </row>
    <row r="161" spans="131:182" x14ac:dyDescent="0.3">
      <c r="EA161" s="121"/>
      <c r="EB161" s="121"/>
      <c r="EC161" s="122"/>
      <c r="ED161" s="121"/>
      <c r="EE161" s="121"/>
      <c r="EF161" s="121"/>
      <c r="EG161" s="121"/>
      <c r="EH161" s="121"/>
      <c r="EI161" s="121"/>
      <c r="EJ161" s="121"/>
      <c r="EK161" s="121"/>
      <c r="EX161" s="123"/>
      <c r="EY161" s="123"/>
      <c r="FX161" s="20"/>
      <c r="FY161" s="20"/>
      <c r="FZ161" s="20"/>
    </row>
    <row r="162" spans="131:182" x14ac:dyDescent="0.3">
      <c r="EA162" s="124"/>
      <c r="EB162" s="125"/>
      <c r="EC162" s="126"/>
      <c r="ED162" s="125"/>
      <c r="EE162" s="125"/>
      <c r="EF162" s="125"/>
      <c r="EG162" s="125"/>
      <c r="EH162" s="125"/>
      <c r="EI162" s="125"/>
      <c r="EJ162" s="125"/>
      <c r="EK162" s="125"/>
      <c r="FX162" s="20"/>
      <c r="FY162" s="20"/>
      <c r="FZ162" s="20"/>
    </row>
    <row r="163" spans="131:182" x14ac:dyDescent="0.3">
      <c r="EA163" s="124"/>
      <c r="EB163" s="125"/>
      <c r="EC163" s="126"/>
      <c r="ED163" s="125"/>
      <c r="EE163" s="125"/>
      <c r="EF163" s="125"/>
      <c r="EG163" s="125"/>
      <c r="EH163" s="125"/>
      <c r="EI163" s="125"/>
      <c r="EJ163" s="125"/>
      <c r="EK163" s="125"/>
      <c r="FX163" s="20"/>
      <c r="FY163" s="20"/>
      <c r="FZ163" s="20"/>
    </row>
    <row r="164" spans="131:182" x14ac:dyDescent="0.3">
      <c r="EA164" s="124"/>
      <c r="EB164" s="125"/>
      <c r="EC164" s="126"/>
      <c r="ED164" s="125"/>
      <c r="EE164" s="125"/>
      <c r="EF164" s="125"/>
      <c r="EG164" s="125"/>
      <c r="EH164" s="125"/>
      <c r="EI164" s="125"/>
      <c r="EJ164" s="125"/>
      <c r="EK164" s="125"/>
      <c r="FX164" s="20"/>
      <c r="FY164" s="20"/>
      <c r="FZ164" s="20"/>
    </row>
    <row r="165" spans="131:182" x14ac:dyDescent="0.3">
      <c r="EB165" s="125"/>
      <c r="EC165" s="126"/>
      <c r="ED165" s="125"/>
      <c r="FX165" s="20"/>
      <c r="FY165" s="20"/>
      <c r="FZ165" s="20"/>
    </row>
    <row r="166" spans="131:182" x14ac:dyDescent="0.3">
      <c r="FX166" s="20"/>
      <c r="FY166" s="20"/>
      <c r="FZ166" s="20"/>
    </row>
    <row r="167" spans="131:182" x14ac:dyDescent="0.3">
      <c r="FX167" s="20"/>
      <c r="FY167" s="20"/>
      <c r="FZ167" s="20"/>
    </row>
    <row r="168" spans="131:182" x14ac:dyDescent="0.3">
      <c r="FX168" s="20"/>
      <c r="FY168" s="20"/>
      <c r="FZ168" s="20"/>
    </row>
    <row r="169" spans="131:182" x14ac:dyDescent="0.3">
      <c r="FX169" s="20"/>
      <c r="FY169" s="20"/>
      <c r="FZ169" s="20"/>
    </row>
    <row r="170" spans="131:182" x14ac:dyDescent="0.3">
      <c r="FX170" s="20"/>
      <c r="FY170" s="20"/>
      <c r="FZ170" s="20"/>
    </row>
    <row r="171" spans="131:182" x14ac:dyDescent="0.3">
      <c r="FX171" s="20"/>
      <c r="FY171" s="20"/>
      <c r="FZ171" s="20"/>
    </row>
    <row r="172" spans="131:182" x14ac:dyDescent="0.3">
      <c r="FX172" s="20"/>
      <c r="FY172" s="20"/>
      <c r="FZ172" s="20"/>
    </row>
    <row r="173" spans="131:182" x14ac:dyDescent="0.3">
      <c r="FX173" s="20"/>
      <c r="FY173" s="20"/>
      <c r="FZ173" s="20"/>
    </row>
    <row r="174" spans="131:182" x14ac:dyDescent="0.3">
      <c r="FX174" s="20"/>
      <c r="FY174" s="20"/>
      <c r="FZ174" s="20"/>
    </row>
    <row r="175" spans="131:182" ht="15" thickBot="1" x14ac:dyDescent="0.35">
      <c r="FX175" s="20"/>
      <c r="FY175" s="20"/>
      <c r="FZ175" s="20"/>
    </row>
    <row r="176" spans="131:182" ht="15" thickBot="1" x14ac:dyDescent="0.35">
      <c r="EA176" s="254" t="s">
        <v>355</v>
      </c>
      <c r="EB176" s="256" t="s">
        <v>294</v>
      </c>
      <c r="EC176" s="257"/>
      <c r="ED176" s="257"/>
      <c r="EE176" s="257"/>
      <c r="EF176" s="257"/>
      <c r="EG176" s="257"/>
      <c r="EH176" s="257"/>
      <c r="EI176" s="257"/>
      <c r="EJ176" s="257"/>
      <c r="EK176" s="257"/>
      <c r="EL176" s="258"/>
      <c r="EM176" s="259" t="s">
        <v>295</v>
      </c>
      <c r="EN176" s="19"/>
      <c r="EO176" s="19"/>
      <c r="EP176" s="19"/>
      <c r="EQ176" s="19"/>
      <c r="ER176" s="19"/>
      <c r="FS176" s="20"/>
      <c r="FT176" s="20"/>
      <c r="FU176" s="20"/>
    </row>
    <row r="177" spans="128:182" ht="15" thickBot="1" x14ac:dyDescent="0.35">
      <c r="EA177" s="255"/>
      <c r="EB177" s="22" t="str">
        <f t="shared" ref="EB177:EK177" si="63">EB4</f>
        <v>21.7-21.8</v>
      </c>
      <c r="EC177" s="23" t="str">
        <f t="shared" si="63"/>
        <v>21.8-21.9</v>
      </c>
      <c r="ED177" s="22" t="str">
        <f t="shared" si="63"/>
        <v>21.9-22</v>
      </c>
      <c r="EE177" s="24" t="str">
        <f t="shared" si="63"/>
        <v>22-22.1</v>
      </c>
      <c r="EF177" s="24" t="str">
        <f t="shared" si="63"/>
        <v>22.1-22.2</v>
      </c>
      <c r="EG177" s="24" t="str">
        <f t="shared" si="63"/>
        <v>22.2-22.3</v>
      </c>
      <c r="EH177" s="24" t="str">
        <f t="shared" si="63"/>
        <v>22.3-22.4</v>
      </c>
      <c r="EI177" s="24" t="str">
        <f t="shared" si="63"/>
        <v>22.4-22.5</v>
      </c>
      <c r="EJ177" s="24" t="str">
        <f t="shared" si="63"/>
        <v>22.5-22.6</v>
      </c>
      <c r="EK177" s="24" t="str">
        <f t="shared" si="63"/>
        <v>22.6-22.7</v>
      </c>
      <c r="EL177" s="24" t="s">
        <v>297</v>
      </c>
      <c r="EM177" s="259"/>
      <c r="EN177" s="19"/>
      <c r="EO177" s="19"/>
      <c r="EP177" s="19"/>
      <c r="EQ177" s="19"/>
      <c r="ER177" s="19"/>
      <c r="FS177" s="20"/>
      <c r="FT177" s="20"/>
      <c r="FU177" s="20"/>
    </row>
    <row r="178" spans="128:182" x14ac:dyDescent="0.3">
      <c r="DX178" s="18"/>
      <c r="EA178" s="26" t="s">
        <v>356</v>
      </c>
      <c r="EB178" s="31">
        <f t="shared" ref="EB178:EJ183" si="64">COUNTIFS($A:$A,"&gt;="&amp;EB$1,$A:$A,"&lt;"&amp;EC$1,$CI:$CI,"&gt;="&amp;$DY179,$CI:$CI,"&lt;="&amp;$DZ179)</f>
        <v>0</v>
      </c>
      <c r="EC178" s="28">
        <f t="shared" si="64"/>
        <v>1</v>
      </c>
      <c r="ED178" s="31">
        <f t="shared" si="64"/>
        <v>0</v>
      </c>
      <c r="EE178" s="98">
        <f t="shared" si="64"/>
        <v>0</v>
      </c>
      <c r="EF178" s="98">
        <f t="shared" si="64"/>
        <v>0</v>
      </c>
      <c r="EG178" s="98">
        <f t="shared" si="64"/>
        <v>0</v>
      </c>
      <c r="EH178" s="98">
        <f t="shared" si="64"/>
        <v>0</v>
      </c>
      <c r="EI178" s="98">
        <f t="shared" si="64"/>
        <v>0</v>
      </c>
      <c r="EJ178" s="98">
        <f t="shared" si="64"/>
        <v>0</v>
      </c>
      <c r="EK178" s="98">
        <f t="shared" ref="EK178:EK183" si="65">COUNTIFS($A:$A,"&gt;="&amp;EK$1,$A:$A,"&lt;="&amp;EL$1,$CI:$CI,"&gt;="&amp;$DY179,$CI:$CI,"&lt;="&amp;$DZ179)</f>
        <v>0</v>
      </c>
      <c r="EL178" s="98">
        <f>SUM(EB178:EK178)</f>
        <v>1</v>
      </c>
      <c r="EM178" s="32">
        <f t="shared" ref="EM178:EM184" si="66">IF($EL$185=0,0,EL178/$EL$185)</f>
        <v>3.7037037037037035E-2</v>
      </c>
      <c r="FS178" s="20"/>
      <c r="FT178" s="20"/>
      <c r="FU178" s="20"/>
    </row>
    <row r="179" spans="128:182" x14ac:dyDescent="0.3">
      <c r="DX179" s="18"/>
      <c r="DY179" s="127">
        <v>16</v>
      </c>
      <c r="DZ179" s="128">
        <v>20</v>
      </c>
      <c r="EA179" s="99" t="s">
        <v>357</v>
      </c>
      <c r="EB179" s="31">
        <f t="shared" si="64"/>
        <v>0</v>
      </c>
      <c r="EC179" s="28">
        <f t="shared" si="64"/>
        <v>1</v>
      </c>
      <c r="ED179" s="31">
        <f t="shared" si="64"/>
        <v>0</v>
      </c>
      <c r="EE179" s="98">
        <f t="shared" si="64"/>
        <v>0</v>
      </c>
      <c r="EF179" s="98">
        <f t="shared" si="64"/>
        <v>0</v>
      </c>
      <c r="EG179" s="98">
        <f t="shared" si="64"/>
        <v>0</v>
      </c>
      <c r="EH179" s="98">
        <f t="shared" si="64"/>
        <v>0</v>
      </c>
      <c r="EI179" s="98">
        <f t="shared" si="64"/>
        <v>0</v>
      </c>
      <c r="EJ179" s="98">
        <f t="shared" si="64"/>
        <v>0</v>
      </c>
      <c r="EK179" s="98">
        <f t="shared" si="65"/>
        <v>0</v>
      </c>
      <c r="EL179" s="98">
        <f t="shared" ref="EL179:EL184" si="67">SUM(EB179:EK179)</f>
        <v>1</v>
      </c>
      <c r="EM179" s="32">
        <f t="shared" si="66"/>
        <v>3.7037037037037035E-2</v>
      </c>
      <c r="FS179" s="20"/>
      <c r="FT179" s="20"/>
      <c r="FU179" s="20"/>
    </row>
    <row r="180" spans="128:182" x14ac:dyDescent="0.3">
      <c r="DX180" s="18"/>
      <c r="DY180" s="127">
        <v>21</v>
      </c>
      <c r="DZ180" s="128">
        <v>24</v>
      </c>
      <c r="EA180" s="99" t="s">
        <v>358</v>
      </c>
      <c r="EB180" s="31">
        <f t="shared" si="64"/>
        <v>1</v>
      </c>
      <c r="EC180" s="28">
        <f t="shared" si="64"/>
        <v>6</v>
      </c>
      <c r="ED180" s="31">
        <f t="shared" si="64"/>
        <v>0</v>
      </c>
      <c r="EE180" s="98">
        <f t="shared" si="64"/>
        <v>0</v>
      </c>
      <c r="EF180" s="98">
        <f t="shared" si="64"/>
        <v>0</v>
      </c>
      <c r="EG180" s="98">
        <f t="shared" si="64"/>
        <v>0</v>
      </c>
      <c r="EH180" s="98">
        <f t="shared" si="64"/>
        <v>0</v>
      </c>
      <c r="EI180" s="98">
        <f t="shared" si="64"/>
        <v>0</v>
      </c>
      <c r="EJ180" s="98">
        <f t="shared" si="64"/>
        <v>0</v>
      </c>
      <c r="EK180" s="98">
        <f t="shared" si="65"/>
        <v>0</v>
      </c>
      <c r="EL180" s="98">
        <f t="shared" si="67"/>
        <v>7</v>
      </c>
      <c r="EM180" s="32">
        <f t="shared" si="66"/>
        <v>0.25925925925925924</v>
      </c>
      <c r="FS180" s="20"/>
      <c r="FT180" s="20"/>
      <c r="FU180" s="20"/>
    </row>
    <row r="181" spans="128:182" x14ac:dyDescent="0.3">
      <c r="DX181" s="18"/>
      <c r="DY181" s="127">
        <v>25</v>
      </c>
      <c r="DZ181" s="128">
        <v>35</v>
      </c>
      <c r="EA181" s="99" t="s">
        <v>359</v>
      </c>
      <c r="EB181" s="31">
        <f t="shared" si="64"/>
        <v>0</v>
      </c>
      <c r="EC181" s="28">
        <f t="shared" si="64"/>
        <v>5</v>
      </c>
      <c r="ED181" s="31">
        <f t="shared" si="64"/>
        <v>0</v>
      </c>
      <c r="EE181" s="98">
        <f t="shared" si="64"/>
        <v>0</v>
      </c>
      <c r="EF181" s="98">
        <f t="shared" si="64"/>
        <v>0</v>
      </c>
      <c r="EG181" s="98">
        <f t="shared" si="64"/>
        <v>0</v>
      </c>
      <c r="EH181" s="98">
        <f t="shared" si="64"/>
        <v>0</v>
      </c>
      <c r="EI181" s="98">
        <f t="shared" si="64"/>
        <v>0</v>
      </c>
      <c r="EJ181" s="98">
        <f t="shared" si="64"/>
        <v>0</v>
      </c>
      <c r="EK181" s="98">
        <f t="shared" si="65"/>
        <v>0</v>
      </c>
      <c r="EL181" s="98">
        <f t="shared" si="67"/>
        <v>5</v>
      </c>
      <c r="EM181" s="32">
        <f t="shared" si="66"/>
        <v>0.18518518518518517</v>
      </c>
      <c r="FS181" s="20"/>
      <c r="FT181" s="20"/>
      <c r="FU181" s="20"/>
    </row>
    <row r="182" spans="128:182" x14ac:dyDescent="0.3">
      <c r="DX182" s="18"/>
      <c r="DY182" s="127">
        <v>36</v>
      </c>
      <c r="DZ182" s="128">
        <v>45</v>
      </c>
      <c r="EA182" s="99" t="s">
        <v>360</v>
      </c>
      <c r="EB182" s="31">
        <f t="shared" si="64"/>
        <v>2</v>
      </c>
      <c r="EC182" s="28">
        <f t="shared" si="64"/>
        <v>8</v>
      </c>
      <c r="ED182" s="31">
        <f t="shared" si="64"/>
        <v>0</v>
      </c>
      <c r="EE182" s="98">
        <f t="shared" si="64"/>
        <v>0</v>
      </c>
      <c r="EF182" s="98">
        <f t="shared" si="64"/>
        <v>0</v>
      </c>
      <c r="EG182" s="98">
        <f t="shared" si="64"/>
        <v>0</v>
      </c>
      <c r="EH182" s="98">
        <f t="shared" si="64"/>
        <v>0</v>
      </c>
      <c r="EI182" s="98">
        <f t="shared" si="64"/>
        <v>0</v>
      </c>
      <c r="EJ182" s="98">
        <f t="shared" si="64"/>
        <v>0</v>
      </c>
      <c r="EK182" s="98">
        <f t="shared" si="65"/>
        <v>0</v>
      </c>
      <c r="EL182" s="98">
        <f t="shared" si="67"/>
        <v>10</v>
      </c>
      <c r="EM182" s="32">
        <f t="shared" si="66"/>
        <v>0.37037037037037035</v>
      </c>
      <c r="FS182" s="20"/>
      <c r="FT182" s="20"/>
      <c r="FU182" s="20"/>
    </row>
    <row r="183" spans="128:182" x14ac:dyDescent="0.3">
      <c r="DX183" s="18"/>
      <c r="DY183" s="127">
        <v>46</v>
      </c>
      <c r="DZ183" s="128">
        <v>59</v>
      </c>
      <c r="EA183" s="35" t="s">
        <v>361</v>
      </c>
      <c r="EB183" s="31">
        <f t="shared" si="64"/>
        <v>1</v>
      </c>
      <c r="EC183" s="28">
        <f t="shared" si="64"/>
        <v>2</v>
      </c>
      <c r="ED183" s="31">
        <f t="shared" si="64"/>
        <v>0</v>
      </c>
      <c r="EE183" s="98">
        <f t="shared" si="64"/>
        <v>0</v>
      </c>
      <c r="EF183" s="98">
        <f t="shared" si="64"/>
        <v>0</v>
      </c>
      <c r="EG183" s="98">
        <f t="shared" si="64"/>
        <v>0</v>
      </c>
      <c r="EH183" s="98">
        <f t="shared" si="64"/>
        <v>0</v>
      </c>
      <c r="EI183" s="98">
        <f t="shared" si="64"/>
        <v>0</v>
      </c>
      <c r="EJ183" s="98">
        <f t="shared" si="64"/>
        <v>0</v>
      </c>
      <c r="EK183" s="98">
        <f t="shared" si="65"/>
        <v>0</v>
      </c>
      <c r="EL183" s="98">
        <f t="shared" si="67"/>
        <v>3</v>
      </c>
      <c r="EM183" s="32">
        <f t="shared" si="66"/>
        <v>0.1111111111111111</v>
      </c>
      <c r="FS183" s="20"/>
      <c r="FT183" s="20"/>
      <c r="FU183" s="20"/>
    </row>
    <row r="184" spans="128:182" ht="15" thickBot="1" x14ac:dyDescent="0.35">
      <c r="DX184" s="18"/>
      <c r="DY184" s="127">
        <v>60</v>
      </c>
      <c r="DZ184" s="128">
        <v>180</v>
      </c>
      <c r="EA184" s="99" t="s">
        <v>19</v>
      </c>
      <c r="EB184" s="37">
        <f t="shared" ref="EB184:EJ184" si="68">COUNTIFS($A:$A,"&gt;="&amp;EB$1,$A:$A,"&lt;"&amp;EC$1,$CI:$CI,"")</f>
        <v>0</v>
      </c>
      <c r="EC184" s="28">
        <f t="shared" si="68"/>
        <v>0</v>
      </c>
      <c r="ED184" s="31">
        <f t="shared" si="68"/>
        <v>0</v>
      </c>
      <c r="EE184" s="109">
        <f t="shared" si="68"/>
        <v>0</v>
      </c>
      <c r="EF184" s="109">
        <f t="shared" si="68"/>
        <v>0</v>
      </c>
      <c r="EG184" s="98">
        <f t="shared" si="68"/>
        <v>0</v>
      </c>
      <c r="EH184" s="98">
        <f t="shared" si="68"/>
        <v>0</v>
      </c>
      <c r="EI184" s="98">
        <f t="shared" si="68"/>
        <v>0</v>
      </c>
      <c r="EJ184" s="98">
        <f t="shared" si="68"/>
        <v>0</v>
      </c>
      <c r="EK184" s="98">
        <f>COUNTIFS($A:$A,"&gt;="&amp;EK$1,$A:$A,"&lt;="&amp;EL$1,$CI:$CI,"")</f>
        <v>0</v>
      </c>
      <c r="EL184" s="98">
        <f t="shared" si="67"/>
        <v>0</v>
      </c>
      <c r="EM184" s="32">
        <f t="shared" si="66"/>
        <v>0</v>
      </c>
      <c r="FS184" s="20"/>
      <c r="FT184" s="20"/>
      <c r="FU184" s="20"/>
    </row>
    <row r="185" spans="128:182" ht="15" thickBot="1" x14ac:dyDescent="0.35">
      <c r="EA185" s="39" t="s">
        <v>297</v>
      </c>
      <c r="EB185" s="40">
        <f>SUM(EB178:EB184)</f>
        <v>4</v>
      </c>
      <c r="EC185" s="41">
        <f t="shared" ref="EC185:EK185" si="69">SUM(EC178:EC184)</f>
        <v>23</v>
      </c>
      <c r="ED185" s="40">
        <f t="shared" si="69"/>
        <v>0</v>
      </c>
      <c r="EE185" s="42">
        <f t="shared" si="69"/>
        <v>0</v>
      </c>
      <c r="EF185" s="40">
        <f t="shared" si="69"/>
        <v>0</v>
      </c>
      <c r="EG185" s="42">
        <f t="shared" si="69"/>
        <v>0</v>
      </c>
      <c r="EH185" s="42">
        <f t="shared" si="69"/>
        <v>0</v>
      </c>
      <c r="EI185" s="42">
        <f t="shared" si="69"/>
        <v>0</v>
      </c>
      <c r="EJ185" s="42">
        <f t="shared" si="69"/>
        <v>0</v>
      </c>
      <c r="EK185" s="42">
        <f t="shared" si="69"/>
        <v>0</v>
      </c>
      <c r="EL185" s="42">
        <f>SUM(EL178:EL184)</f>
        <v>27</v>
      </c>
      <c r="EM185" s="32">
        <f>SUM(EM178:EM184)</f>
        <v>1</v>
      </c>
      <c r="FS185" s="20"/>
      <c r="FT185" s="20"/>
      <c r="FU185" s="20"/>
    </row>
    <row r="186" spans="128:182" x14ac:dyDescent="0.3">
      <c r="ES186" s="1" t="s">
        <v>286</v>
      </c>
      <c r="FX186" s="20"/>
      <c r="FY186" s="20"/>
      <c r="FZ186" s="20"/>
    </row>
    <row r="187" spans="128:182" x14ac:dyDescent="0.3">
      <c r="FX187" s="20"/>
      <c r="FY187" s="20"/>
      <c r="FZ187" s="20"/>
    </row>
    <row r="188" spans="128:182" x14ac:dyDescent="0.3">
      <c r="FX188" s="20"/>
      <c r="FY188" s="20"/>
      <c r="FZ188" s="20"/>
    </row>
    <row r="189" spans="128:182" x14ac:dyDescent="0.3">
      <c r="FX189" s="20"/>
      <c r="FY189" s="20"/>
      <c r="FZ189" s="20"/>
    </row>
    <row r="190" spans="128:182" x14ac:dyDescent="0.3">
      <c r="FX190" s="20"/>
      <c r="FY190" s="20"/>
      <c r="FZ190" s="20"/>
    </row>
    <row r="191" spans="128:182" x14ac:dyDescent="0.3">
      <c r="FX191" s="20"/>
      <c r="FY191" s="20"/>
      <c r="FZ191" s="20"/>
    </row>
    <row r="192" spans="128:182" x14ac:dyDescent="0.3">
      <c r="FX192" s="20"/>
      <c r="FY192" s="20"/>
      <c r="FZ192" s="20"/>
    </row>
    <row r="193" spans="128:182" x14ac:dyDescent="0.3">
      <c r="FX193" s="20"/>
      <c r="FY193" s="20"/>
      <c r="FZ193" s="20"/>
    </row>
    <row r="194" spans="128:182" x14ac:dyDescent="0.3">
      <c r="FX194" s="20"/>
      <c r="FY194" s="20"/>
      <c r="FZ194" s="20"/>
    </row>
    <row r="195" spans="128:182" x14ac:dyDescent="0.3">
      <c r="FX195" s="20"/>
      <c r="FY195" s="20"/>
      <c r="FZ195" s="20"/>
    </row>
    <row r="196" spans="128:182" x14ac:dyDescent="0.3">
      <c r="FX196" s="20"/>
      <c r="FY196" s="20"/>
      <c r="FZ196" s="20"/>
    </row>
    <row r="197" spans="128:182" x14ac:dyDescent="0.3">
      <c r="FX197" s="20"/>
      <c r="FY197" s="20"/>
      <c r="FZ197" s="20"/>
    </row>
    <row r="198" spans="128:182" x14ac:dyDescent="0.3">
      <c r="FX198" s="20"/>
      <c r="FY198" s="20"/>
      <c r="FZ198" s="20"/>
    </row>
    <row r="199" spans="128:182" x14ac:dyDescent="0.3">
      <c r="FX199" s="20"/>
      <c r="FY199" s="20"/>
      <c r="FZ199" s="20"/>
    </row>
    <row r="200" spans="128:182" x14ac:dyDescent="0.3">
      <c r="FX200" s="20"/>
      <c r="FY200" s="20"/>
      <c r="FZ200" s="20"/>
    </row>
    <row r="201" spans="128:182" x14ac:dyDescent="0.3">
      <c r="FX201" s="20"/>
      <c r="FY201" s="20"/>
      <c r="FZ201" s="20"/>
    </row>
    <row r="202" spans="128:182" ht="15" thickBot="1" x14ac:dyDescent="0.35">
      <c r="FX202" s="20"/>
      <c r="FY202" s="20"/>
      <c r="FZ202" s="20"/>
    </row>
    <row r="203" spans="128:182" ht="15" thickBot="1" x14ac:dyDescent="0.35">
      <c r="EA203" s="254" t="s">
        <v>362</v>
      </c>
      <c r="EB203" s="256" t="s">
        <v>294</v>
      </c>
      <c r="EC203" s="257"/>
      <c r="ED203" s="257"/>
      <c r="EE203" s="257"/>
      <c r="EF203" s="257"/>
      <c r="EG203" s="257"/>
      <c r="EH203" s="257"/>
      <c r="EI203" s="257"/>
      <c r="EJ203" s="257"/>
      <c r="EK203" s="257"/>
      <c r="EL203" s="258"/>
      <c r="EM203" s="259" t="s">
        <v>295</v>
      </c>
      <c r="EN203" s="19"/>
      <c r="EO203" s="19"/>
      <c r="EP203" s="19"/>
      <c r="EQ203" s="19"/>
      <c r="ER203" s="19"/>
      <c r="FS203" s="20"/>
      <c r="FT203" s="20"/>
      <c r="FU203" s="20"/>
    </row>
    <row r="204" spans="128:182" ht="15" thickBot="1" x14ac:dyDescent="0.35">
      <c r="DX204" s="18"/>
      <c r="EA204" s="255"/>
      <c r="EB204" s="22" t="str">
        <f t="shared" ref="EB204:EK204" si="70">EB4</f>
        <v>21.7-21.8</v>
      </c>
      <c r="EC204" s="93" t="str">
        <f t="shared" si="70"/>
        <v>21.8-21.9</v>
      </c>
      <c r="ED204" s="94" t="str">
        <f t="shared" si="70"/>
        <v>21.9-22</v>
      </c>
      <c r="EE204" s="22" t="str">
        <f t="shared" si="70"/>
        <v>22-22.1</v>
      </c>
      <c r="EF204" s="129" t="str">
        <f t="shared" si="70"/>
        <v>22.1-22.2</v>
      </c>
      <c r="EG204" s="22" t="str">
        <f t="shared" si="70"/>
        <v>22.2-22.3</v>
      </c>
      <c r="EH204" s="22" t="str">
        <f t="shared" si="70"/>
        <v>22.3-22.4</v>
      </c>
      <c r="EI204" s="22" t="str">
        <f t="shared" si="70"/>
        <v>22.4-22.5</v>
      </c>
      <c r="EJ204" s="22" t="str">
        <f t="shared" si="70"/>
        <v>22.5-22.6</v>
      </c>
      <c r="EK204" s="94" t="str">
        <f t="shared" si="70"/>
        <v>22.6-22.7</v>
      </c>
      <c r="EL204" s="22" t="s">
        <v>297</v>
      </c>
      <c r="EM204" s="259"/>
      <c r="EN204" s="19"/>
      <c r="EO204" s="19"/>
      <c r="EP204" s="19"/>
      <c r="EQ204" s="19"/>
      <c r="ER204" s="19"/>
      <c r="FS204" s="20"/>
      <c r="FT204" s="20"/>
      <c r="FU204" s="20"/>
    </row>
    <row r="205" spans="128:182" x14ac:dyDescent="0.3">
      <c r="DX205" s="18"/>
      <c r="EA205" s="130" t="s">
        <v>363</v>
      </c>
      <c r="EB205" s="31">
        <f t="shared" ref="EB205:EJ209" si="71">COUNTIFS($A:$A,"&gt;="&amp;EB$1,$A:$A,"&lt;"&amp;EC$1,$E:$E,"&gt;="&amp;$DY206,$E:$E,"&lt;"&amp;$DZ206)</f>
        <v>0</v>
      </c>
      <c r="EC205" s="112">
        <f t="shared" si="71"/>
        <v>2</v>
      </c>
      <c r="ED205" s="96">
        <f t="shared" si="71"/>
        <v>0</v>
      </c>
      <c r="EE205" s="31">
        <f t="shared" si="71"/>
        <v>0</v>
      </c>
      <c r="EF205" s="33">
        <f t="shared" si="71"/>
        <v>0</v>
      </c>
      <c r="EG205" s="31">
        <f t="shared" si="71"/>
        <v>0</v>
      </c>
      <c r="EH205" s="31">
        <f t="shared" si="71"/>
        <v>0</v>
      </c>
      <c r="EI205" s="31">
        <f t="shared" si="71"/>
        <v>0</v>
      </c>
      <c r="EJ205" s="31">
        <f t="shared" si="71"/>
        <v>0</v>
      </c>
      <c r="EK205" s="113">
        <f>COUNTIFS($A:$A,"&gt;="&amp;EK$1,$A:$A,"&lt;="&amp;EL$1,$E:$E,"&gt;="&amp;$DY206,$E:$E,"&lt;"&amp;$DZ206)</f>
        <v>0</v>
      </c>
      <c r="EL205" s="31">
        <f>SUM(EB205:EK205)</f>
        <v>2</v>
      </c>
      <c r="EM205" s="32">
        <f>IF($EL$210=0,0,EL205/$EL$210)</f>
        <v>5.4054054054054057E-2</v>
      </c>
      <c r="FS205" s="20"/>
      <c r="FT205" s="20"/>
      <c r="FU205" s="20"/>
    </row>
    <row r="206" spans="128:182" x14ac:dyDescent="0.3">
      <c r="DX206" s="18"/>
      <c r="DY206" s="131">
        <v>0</v>
      </c>
      <c r="DZ206" s="132">
        <v>600</v>
      </c>
      <c r="EA206" s="133" t="s">
        <v>364</v>
      </c>
      <c r="EB206" s="31">
        <f t="shared" si="71"/>
        <v>0</v>
      </c>
      <c r="EC206" s="112">
        <f t="shared" si="71"/>
        <v>5</v>
      </c>
      <c r="ED206" s="31">
        <f t="shared" si="71"/>
        <v>0</v>
      </c>
      <c r="EE206" s="31">
        <f t="shared" si="71"/>
        <v>0</v>
      </c>
      <c r="EF206" s="33">
        <f t="shared" si="71"/>
        <v>0</v>
      </c>
      <c r="EG206" s="31">
        <f t="shared" si="71"/>
        <v>0</v>
      </c>
      <c r="EH206" s="31">
        <f t="shared" si="71"/>
        <v>0</v>
      </c>
      <c r="EI206" s="31">
        <f t="shared" si="71"/>
        <v>0</v>
      </c>
      <c r="EJ206" s="31">
        <f t="shared" si="71"/>
        <v>0</v>
      </c>
      <c r="EK206" s="113">
        <f>COUNTIFS($A:$A,"&gt;="&amp;EK$1,$A:$A,"&lt;="&amp;EL$1,$E:$E,"&gt;="&amp;$DY207,$E:$E,"&lt;"&amp;$DZ207)</f>
        <v>0</v>
      </c>
      <c r="EL206" s="31">
        <f>SUM(EB206:EK206)</f>
        <v>5</v>
      </c>
      <c r="EM206" s="32">
        <f>IF($EL$210=0,0,EL206/$EL$210)</f>
        <v>0.13513513513513514</v>
      </c>
      <c r="FS206" s="20"/>
      <c r="FT206" s="20"/>
      <c r="FU206" s="20"/>
    </row>
    <row r="207" spans="128:182" x14ac:dyDescent="0.3">
      <c r="DX207" s="18"/>
      <c r="DY207" s="131">
        <v>600</v>
      </c>
      <c r="DZ207" s="132">
        <v>1000</v>
      </c>
      <c r="EA207" s="133" t="s">
        <v>365</v>
      </c>
      <c r="EB207" s="31">
        <f t="shared" si="71"/>
        <v>0</v>
      </c>
      <c r="EC207" s="112">
        <f t="shared" si="71"/>
        <v>10</v>
      </c>
      <c r="ED207" s="31">
        <f t="shared" si="71"/>
        <v>0</v>
      </c>
      <c r="EE207" s="31">
        <f t="shared" si="71"/>
        <v>0</v>
      </c>
      <c r="EF207" s="33">
        <f t="shared" si="71"/>
        <v>0</v>
      </c>
      <c r="EG207" s="31">
        <f t="shared" si="71"/>
        <v>0</v>
      </c>
      <c r="EH207" s="31">
        <f t="shared" si="71"/>
        <v>0</v>
      </c>
      <c r="EI207" s="31">
        <f t="shared" si="71"/>
        <v>0</v>
      </c>
      <c r="EJ207" s="31">
        <f t="shared" si="71"/>
        <v>0</v>
      </c>
      <c r="EK207" s="113">
        <f>COUNTIFS($A:$A,"&gt;="&amp;EK$1,$A:$A,"&lt;="&amp;EL$1,$E:$E,"&gt;="&amp;$DY208,$E:$E,"&lt;"&amp;$DZ208)</f>
        <v>0</v>
      </c>
      <c r="EL207" s="31">
        <f>SUM(EB207:EK207)</f>
        <v>10</v>
      </c>
      <c r="EM207" s="32">
        <f>IF($EL$210=0,0,EL207/$EL$210)</f>
        <v>0.27027027027027029</v>
      </c>
      <c r="FS207" s="20"/>
      <c r="FT207" s="20"/>
      <c r="FU207" s="20"/>
    </row>
    <row r="208" spans="128:182" x14ac:dyDescent="0.3">
      <c r="DX208" s="18"/>
      <c r="DY208" s="131">
        <v>1000</v>
      </c>
      <c r="DZ208" s="132">
        <v>1600</v>
      </c>
      <c r="EA208" s="133" t="s">
        <v>366</v>
      </c>
      <c r="EB208" s="31">
        <f t="shared" si="71"/>
        <v>3</v>
      </c>
      <c r="EC208" s="112">
        <f t="shared" si="71"/>
        <v>6</v>
      </c>
      <c r="ED208" s="31">
        <f t="shared" si="71"/>
        <v>0</v>
      </c>
      <c r="EE208" s="31">
        <f t="shared" si="71"/>
        <v>0</v>
      </c>
      <c r="EF208" s="33">
        <f t="shared" si="71"/>
        <v>0</v>
      </c>
      <c r="EG208" s="31">
        <f t="shared" si="71"/>
        <v>0</v>
      </c>
      <c r="EH208" s="31">
        <f t="shared" si="71"/>
        <v>0</v>
      </c>
      <c r="EI208" s="31">
        <f t="shared" si="71"/>
        <v>0</v>
      </c>
      <c r="EJ208" s="31">
        <f t="shared" si="71"/>
        <v>0</v>
      </c>
      <c r="EK208" s="113">
        <f>COUNTIFS($A:$A,"&gt;="&amp;EK$1,$A:$A,"&lt;="&amp;EL$1,$E:$E,"&gt;="&amp;$DY209,$E:$E,"&lt;"&amp;$DZ209)</f>
        <v>0</v>
      </c>
      <c r="EL208" s="31">
        <f>SUM(EB208:EK208)</f>
        <v>9</v>
      </c>
      <c r="EM208" s="32">
        <f>IF($EL$210=0,0,EL208/$EL$210)</f>
        <v>0.24324324324324326</v>
      </c>
      <c r="FS208" s="20"/>
      <c r="FT208" s="20"/>
      <c r="FU208" s="20"/>
    </row>
    <row r="209" spans="121:182" ht="15" thickBot="1" x14ac:dyDescent="0.35">
      <c r="DX209" s="18"/>
      <c r="DY209" s="131">
        <v>1600</v>
      </c>
      <c r="DZ209" s="132">
        <v>2000</v>
      </c>
      <c r="EA209" s="133" t="s">
        <v>367</v>
      </c>
      <c r="EB209" s="31">
        <f t="shared" si="71"/>
        <v>1</v>
      </c>
      <c r="EC209" s="112">
        <f t="shared" si="71"/>
        <v>10</v>
      </c>
      <c r="ED209" s="31">
        <f t="shared" si="71"/>
        <v>0</v>
      </c>
      <c r="EE209" s="31">
        <f t="shared" si="71"/>
        <v>0</v>
      </c>
      <c r="EF209" s="100">
        <f t="shared" si="71"/>
        <v>0</v>
      </c>
      <c r="EG209" s="109">
        <f t="shared" si="71"/>
        <v>0</v>
      </c>
      <c r="EH209" s="31">
        <f t="shared" si="71"/>
        <v>0</v>
      </c>
      <c r="EI209" s="31">
        <f t="shared" si="71"/>
        <v>0</v>
      </c>
      <c r="EJ209" s="31">
        <f t="shared" si="71"/>
        <v>0</v>
      </c>
      <c r="EK209" s="113">
        <f>COUNTIFS($A:$A,"&gt;="&amp;EK$1,$A:$A,"&lt;="&amp;EL$1,$E:$E,"&gt;="&amp;$DY210,$E:$E,"&lt;"&amp;$DZ210)</f>
        <v>0</v>
      </c>
      <c r="EL209" s="31">
        <f>SUM(EB209:EK209)</f>
        <v>11</v>
      </c>
      <c r="EM209" s="32">
        <f>IF($EL$210=0,0,EL209/$EL$210)</f>
        <v>0.29729729729729731</v>
      </c>
      <c r="FS209" s="20"/>
      <c r="FT209" s="20"/>
      <c r="FU209" s="20"/>
    </row>
    <row r="210" spans="121:182" ht="15" thickBot="1" x14ac:dyDescent="0.35">
      <c r="DY210" s="131">
        <v>2000</v>
      </c>
      <c r="DZ210" s="132">
        <v>2359</v>
      </c>
      <c r="EA210" s="39" t="s">
        <v>297</v>
      </c>
      <c r="EB210" s="40">
        <f>SUM(EB205:EB209)</f>
        <v>4</v>
      </c>
      <c r="EC210" s="115">
        <f t="shared" ref="EC210:EL210" si="72">SUM(EC205:EC209)</f>
        <v>33</v>
      </c>
      <c r="ED210" s="40">
        <f t="shared" si="72"/>
        <v>0</v>
      </c>
      <c r="EE210" s="40">
        <f t="shared" si="72"/>
        <v>0</v>
      </c>
      <c r="EF210" s="40">
        <f t="shared" si="72"/>
        <v>0</v>
      </c>
      <c r="EG210" s="42">
        <f t="shared" si="72"/>
        <v>0</v>
      </c>
      <c r="EH210" s="40">
        <f t="shared" si="72"/>
        <v>0</v>
      </c>
      <c r="EI210" s="40">
        <f t="shared" si="72"/>
        <v>0</v>
      </c>
      <c r="EJ210" s="40">
        <f t="shared" si="72"/>
        <v>0</v>
      </c>
      <c r="EK210" s="43">
        <f t="shared" si="72"/>
        <v>0</v>
      </c>
      <c r="EL210" s="40">
        <f t="shared" si="72"/>
        <v>37</v>
      </c>
      <c r="EM210" s="32">
        <f>SUM(EM205:EM209)</f>
        <v>1</v>
      </c>
      <c r="FS210" s="20"/>
      <c r="FT210" s="20"/>
      <c r="FU210" s="20"/>
    </row>
    <row r="211" spans="121:182" x14ac:dyDescent="0.3">
      <c r="FX211" s="20"/>
      <c r="FY211" s="20"/>
      <c r="FZ211" s="20"/>
    </row>
    <row r="212" spans="121:182" x14ac:dyDescent="0.3">
      <c r="FX212" s="20"/>
      <c r="FY212" s="20"/>
      <c r="FZ212" s="20"/>
    </row>
    <row r="213" spans="121:182" x14ac:dyDescent="0.3">
      <c r="FX213" s="20"/>
      <c r="FY213" s="20"/>
      <c r="FZ213" s="20"/>
    </row>
    <row r="214" spans="121:182" x14ac:dyDescent="0.3">
      <c r="FX214" s="20"/>
      <c r="FY214" s="20"/>
      <c r="FZ214" s="20"/>
    </row>
    <row r="215" spans="121:182" x14ac:dyDescent="0.3">
      <c r="FX215" s="20"/>
      <c r="FY215" s="20"/>
      <c r="FZ215" s="20"/>
    </row>
    <row r="216" spans="121:182" x14ac:dyDescent="0.3">
      <c r="FX216" s="20"/>
      <c r="FY216" s="20"/>
      <c r="FZ216" s="20"/>
    </row>
    <row r="217" spans="121:182" x14ac:dyDescent="0.3">
      <c r="FX217" s="20"/>
      <c r="FY217" s="20"/>
      <c r="FZ217" s="20"/>
    </row>
    <row r="218" spans="121:182" x14ac:dyDescent="0.3">
      <c r="FX218" s="20"/>
      <c r="FY218" s="20"/>
      <c r="FZ218" s="20"/>
    </row>
    <row r="219" spans="121:182" x14ac:dyDescent="0.3">
      <c r="FX219" s="20"/>
      <c r="FY219" s="20"/>
      <c r="FZ219" s="20"/>
    </row>
    <row r="220" spans="121:182" ht="15" thickBot="1" x14ac:dyDescent="0.35">
      <c r="EB220" s="1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Y220" s="134"/>
      <c r="FX220" s="20"/>
      <c r="FY220" s="20"/>
      <c r="FZ220" s="20"/>
    </row>
    <row r="221" spans="121:182" ht="15" thickBot="1" x14ac:dyDescent="0.35">
      <c r="EA221" s="135" t="s">
        <v>368</v>
      </c>
      <c r="EB221" s="136"/>
      <c r="EC221" s="137" t="s">
        <v>369</v>
      </c>
      <c r="ED221" s="25"/>
      <c r="EE221" s="25"/>
      <c r="EF221" s="25"/>
      <c r="EG221" s="25"/>
      <c r="EH221" s="25"/>
      <c r="EI221" s="25"/>
      <c r="EJ221" s="25"/>
      <c r="EK221" s="25"/>
      <c r="EL221" s="25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25"/>
      <c r="EX221" s="138"/>
      <c r="EY221" s="138"/>
      <c r="FX221" s="20"/>
      <c r="FY221" s="20"/>
      <c r="FZ221" s="20"/>
    </row>
    <row r="222" spans="121:182" ht="15" thickBot="1" x14ac:dyDescent="0.35">
      <c r="EA222" s="139" t="s">
        <v>370</v>
      </c>
      <c r="EB222" s="140">
        <f>SUMIFS(DG:DG,C:C,DZ223)</f>
        <v>0</v>
      </c>
      <c r="EC222" s="141">
        <f t="shared" ref="EC222:EC233" si="73">EB222/$EB$234</f>
        <v>0</v>
      </c>
      <c r="EE222" s="142" t="s">
        <v>371</v>
      </c>
      <c r="EF222" s="143">
        <f>($EB$222+$EB$226+$EB$230)/$EB$234</f>
        <v>0</v>
      </c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44"/>
      <c r="EY222" s="144"/>
      <c r="FX222" s="20"/>
      <c r="FY222" s="20"/>
      <c r="FZ222" s="20"/>
    </row>
    <row r="223" spans="121:182" x14ac:dyDescent="0.3">
      <c r="DQ223" s="145"/>
      <c r="DZ223" s="276">
        <v>2013</v>
      </c>
      <c r="EA223" s="146" t="s">
        <v>372</v>
      </c>
      <c r="EB223" s="147">
        <f>SUMIFS(DI:DI,$C:$C,DZ223)</f>
        <v>1</v>
      </c>
      <c r="EC223" s="148">
        <f t="shared" si="73"/>
        <v>2.2727272727272728E-2</v>
      </c>
      <c r="ED223" s="18"/>
      <c r="EE223" s="142" t="s">
        <v>373</v>
      </c>
      <c r="EF223" s="143">
        <f>($EB$223+$EB$227+$EB$231)/$EB$234</f>
        <v>2.2727272727272728E-2</v>
      </c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44"/>
      <c r="EY223" s="144"/>
      <c r="FX223" s="20"/>
      <c r="FY223" s="20"/>
      <c r="FZ223" s="20"/>
    </row>
    <row r="224" spans="121:182" x14ac:dyDescent="0.3">
      <c r="DZ224" s="277"/>
      <c r="EA224" s="146" t="s">
        <v>374</v>
      </c>
      <c r="EB224" s="147">
        <f>SUMIFS(DH:DH,C:C,DZ223)</f>
        <v>11</v>
      </c>
      <c r="EC224" s="148">
        <f t="shared" si="73"/>
        <v>0.25</v>
      </c>
      <c r="ED224" s="18"/>
      <c r="EE224" s="142" t="s">
        <v>375</v>
      </c>
      <c r="EF224" s="143">
        <f>($EB$224+$EB$228+$EB$232)/$EB$234</f>
        <v>0.52272727272727271</v>
      </c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44"/>
      <c r="EY224" s="144"/>
      <c r="FX224" s="20"/>
      <c r="FY224" s="20"/>
      <c r="FZ224" s="20"/>
    </row>
    <row r="225" spans="130:182" ht="15" thickBot="1" x14ac:dyDescent="0.35">
      <c r="DZ225" s="277"/>
      <c r="EA225" s="149" t="s">
        <v>376</v>
      </c>
      <c r="EB225" s="150">
        <f>SUMIFS(DU:DU,C:C,DZ223)</f>
        <v>5</v>
      </c>
      <c r="EC225" s="151">
        <f t="shared" si="73"/>
        <v>0.11363636363636363</v>
      </c>
      <c r="ED225" s="18"/>
      <c r="EE225" s="142" t="s">
        <v>377</v>
      </c>
      <c r="EF225" s="143">
        <f>($EB$225+$EB$229+$EB$233)/$EB$234</f>
        <v>0.45454545454545453</v>
      </c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44"/>
      <c r="EY225" s="144"/>
      <c r="FX225" s="20"/>
      <c r="FY225" s="20"/>
      <c r="FZ225" s="20"/>
    </row>
    <row r="226" spans="130:182" ht="15" thickBot="1" x14ac:dyDescent="0.35">
      <c r="DZ226" s="277"/>
      <c r="EA226" s="139" t="s">
        <v>370</v>
      </c>
      <c r="EB226" s="140">
        <f>SUMIFS(DG:DG,C:C,DZ227)</f>
        <v>0</v>
      </c>
      <c r="EC226" s="141">
        <f t="shared" si="73"/>
        <v>0</v>
      </c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44"/>
      <c r="EY226" s="144"/>
      <c r="EZ226" s="144"/>
      <c r="FX226" s="20"/>
      <c r="FY226" s="20"/>
      <c r="FZ226" s="20"/>
    </row>
    <row r="227" spans="130:182" x14ac:dyDescent="0.3">
      <c r="DZ227" s="276">
        <v>2014</v>
      </c>
      <c r="EA227" s="146" t="s">
        <v>372</v>
      </c>
      <c r="EB227" s="147">
        <f>SUMIFS(DI:DI,$C:$C,DZ227)</f>
        <v>0</v>
      </c>
      <c r="EC227" s="148">
        <f t="shared" si="73"/>
        <v>0</v>
      </c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44"/>
      <c r="EY227" s="144"/>
      <c r="EZ227" s="144"/>
      <c r="FX227" s="20"/>
      <c r="FY227" s="20"/>
      <c r="FZ227" s="20"/>
    </row>
    <row r="228" spans="130:182" x14ac:dyDescent="0.3">
      <c r="DZ228" s="277"/>
      <c r="EA228" s="146" t="s">
        <v>374</v>
      </c>
      <c r="EB228" s="147">
        <f>SUMIFS(DH:DH,C:C,DZ227)</f>
        <v>1</v>
      </c>
      <c r="EC228" s="148">
        <f t="shared" si="73"/>
        <v>2.2727272727272728E-2</v>
      </c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44"/>
      <c r="EY228" s="144"/>
      <c r="EZ228" s="144"/>
      <c r="FX228" s="20"/>
      <c r="FY228" s="20"/>
      <c r="FZ228" s="20"/>
    </row>
    <row r="229" spans="130:182" ht="15" thickBot="1" x14ac:dyDescent="0.35">
      <c r="DZ229" s="277"/>
      <c r="EA229" s="152" t="s">
        <v>376</v>
      </c>
      <c r="EB229" s="153">
        <f>SUMIFS(DU:DU,C:C,DZ227)</f>
        <v>11</v>
      </c>
      <c r="EC229" s="154">
        <f t="shared" si="73"/>
        <v>0.25</v>
      </c>
      <c r="ED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44"/>
      <c r="EY229" s="144"/>
      <c r="EZ229" s="144"/>
      <c r="FX229" s="20"/>
      <c r="FY229" s="20"/>
      <c r="FZ229" s="20"/>
    </row>
    <row r="230" spans="130:182" ht="15" thickBot="1" x14ac:dyDescent="0.35">
      <c r="DZ230" s="273"/>
      <c r="EA230" s="139" t="s">
        <v>370</v>
      </c>
      <c r="EB230" s="140">
        <f>SUMIFS(DG:DG,C:C,DZ231)</f>
        <v>0</v>
      </c>
      <c r="EC230" s="141">
        <f t="shared" si="73"/>
        <v>0</v>
      </c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44"/>
      <c r="EY230" s="144"/>
      <c r="EZ230" s="144"/>
      <c r="FX230" s="20"/>
      <c r="FY230" s="20"/>
      <c r="FZ230" s="20"/>
    </row>
    <row r="231" spans="130:182" x14ac:dyDescent="0.3">
      <c r="DZ231" s="276">
        <v>2015</v>
      </c>
      <c r="EA231" s="146" t="s">
        <v>372</v>
      </c>
      <c r="EB231" s="147">
        <f>SUMIFS(DI:DI,$C:$C,DZ231)</f>
        <v>0</v>
      </c>
      <c r="EC231" s="148">
        <f t="shared" si="73"/>
        <v>0</v>
      </c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44"/>
      <c r="EY231" s="144"/>
      <c r="EZ231" s="144"/>
      <c r="FX231" s="20"/>
      <c r="FY231" s="20"/>
      <c r="FZ231" s="20"/>
    </row>
    <row r="232" spans="130:182" x14ac:dyDescent="0.3">
      <c r="DZ232" s="277"/>
      <c r="EA232" s="146" t="s">
        <v>374</v>
      </c>
      <c r="EB232" s="147">
        <f>SUMIFS(DH:DH,C:C,DZ231)</f>
        <v>11</v>
      </c>
      <c r="EC232" s="148">
        <f t="shared" si="73"/>
        <v>0.25</v>
      </c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FX232" s="20"/>
      <c r="FY232" s="20"/>
      <c r="FZ232" s="20"/>
    </row>
    <row r="233" spans="130:182" ht="15" thickBot="1" x14ac:dyDescent="0.35">
      <c r="DZ233" s="277"/>
      <c r="EA233" s="152" t="s">
        <v>376</v>
      </c>
      <c r="EB233" s="153">
        <f>SUMIFS(DU:DU,C:C,DZ231)</f>
        <v>4</v>
      </c>
      <c r="EC233" s="154">
        <f t="shared" si="73"/>
        <v>9.0909090909090912E-2</v>
      </c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44"/>
      <c r="EY233" s="144"/>
      <c r="EZ233" s="144"/>
      <c r="FX233" s="20"/>
      <c r="FY233" s="20"/>
      <c r="FZ233" s="20"/>
    </row>
    <row r="234" spans="130:182" ht="15" thickBot="1" x14ac:dyDescent="0.35">
      <c r="DZ234" s="273"/>
      <c r="EA234" s="1" t="s">
        <v>297</v>
      </c>
      <c r="EB234" s="155">
        <f>SUM(EB223:EB233)</f>
        <v>44</v>
      </c>
      <c r="EC234" s="156"/>
      <c r="ED234" s="155"/>
      <c r="EE234" s="155"/>
      <c r="EF234" s="155"/>
      <c r="EG234" s="155"/>
      <c r="EH234" s="155"/>
      <c r="EI234" s="155"/>
      <c r="EJ234" s="155"/>
      <c r="EK234" s="155"/>
      <c r="EL234" s="155"/>
      <c r="EM234" s="155"/>
      <c r="EN234" s="155"/>
      <c r="EO234" s="155"/>
      <c r="EP234" s="155"/>
      <c r="EQ234" s="155"/>
      <c r="ER234" s="155"/>
      <c r="ES234" s="155"/>
      <c r="ET234" s="155"/>
      <c r="EU234" s="155"/>
      <c r="EV234" s="155"/>
      <c r="EW234" s="155"/>
      <c r="FX234" s="20"/>
      <c r="FY234" s="20"/>
      <c r="FZ234" s="20"/>
    </row>
    <row r="235" spans="130:182" x14ac:dyDescent="0.3">
      <c r="EB235" s="18"/>
      <c r="EC235" s="103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FX235" s="20"/>
      <c r="FY235" s="20"/>
      <c r="FZ235" s="20"/>
    </row>
    <row r="236" spans="130:182" x14ac:dyDescent="0.3">
      <c r="EB236" s="18"/>
      <c r="EC236" s="103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FX236" s="20"/>
      <c r="FY236" s="20"/>
      <c r="FZ236" s="20"/>
    </row>
    <row r="237" spans="130:182" x14ac:dyDescent="0.3">
      <c r="FX237" s="20"/>
      <c r="FY237" s="20"/>
      <c r="FZ237" s="20"/>
    </row>
    <row r="238" spans="130:182" ht="15" thickBot="1" x14ac:dyDescent="0.35">
      <c r="FX238" s="20"/>
      <c r="FY238" s="20"/>
      <c r="FZ238" s="20"/>
    </row>
    <row r="239" spans="130:182" ht="15" thickBot="1" x14ac:dyDescent="0.35">
      <c r="EA239" s="254" t="s">
        <v>378</v>
      </c>
      <c r="EB239" s="256" t="s">
        <v>306</v>
      </c>
      <c r="EC239" s="257"/>
      <c r="ED239" s="257"/>
      <c r="EE239" s="257"/>
      <c r="EF239" s="257"/>
      <c r="EG239" s="257"/>
      <c r="EH239" s="257"/>
      <c r="EI239" s="257"/>
      <c r="EJ239" s="257"/>
      <c r="EK239" s="257"/>
      <c r="EL239" s="258"/>
      <c r="EM239" s="256" t="s">
        <v>307</v>
      </c>
      <c r="EN239" s="257"/>
      <c r="EO239" s="257"/>
      <c r="EP239" s="257"/>
      <c r="EQ239" s="257"/>
      <c r="ER239" s="257"/>
      <c r="ES239" s="257"/>
      <c r="ET239" s="257"/>
      <c r="EU239" s="257"/>
      <c r="EV239" s="257"/>
      <c r="EW239" s="258"/>
      <c r="EX239" s="263" t="s">
        <v>295</v>
      </c>
      <c r="EY239" s="263"/>
      <c r="EZ239" s="263"/>
      <c r="FX239" s="20"/>
      <c r="FY239" s="20"/>
      <c r="FZ239" s="20"/>
    </row>
    <row r="240" spans="130:182" ht="15" thickBot="1" x14ac:dyDescent="0.35">
      <c r="EA240" s="255"/>
      <c r="EB240" s="22" t="str">
        <f t="shared" ref="EB240:EK240" si="74">EB4</f>
        <v>21.7-21.8</v>
      </c>
      <c r="EC240" s="23" t="str">
        <f t="shared" si="74"/>
        <v>21.8-21.9</v>
      </c>
      <c r="ED240" s="24" t="str">
        <f t="shared" si="74"/>
        <v>21.9-22</v>
      </c>
      <c r="EE240" s="24" t="str">
        <f t="shared" si="74"/>
        <v>22-22.1</v>
      </c>
      <c r="EF240" s="24" t="str">
        <f t="shared" si="74"/>
        <v>22.1-22.2</v>
      </c>
      <c r="EG240" s="24" t="str">
        <f t="shared" si="74"/>
        <v>22.2-22.3</v>
      </c>
      <c r="EH240" s="24" t="str">
        <f t="shared" si="74"/>
        <v>22.3-22.4</v>
      </c>
      <c r="EI240" s="24" t="str">
        <f t="shared" si="74"/>
        <v>22.4-22.5</v>
      </c>
      <c r="EJ240" s="24" t="str">
        <f t="shared" si="74"/>
        <v>22.5-22.6</v>
      </c>
      <c r="EK240" s="94" t="str">
        <f t="shared" si="74"/>
        <v>22.6-22.7</v>
      </c>
      <c r="EL240" s="22" t="s">
        <v>297</v>
      </c>
      <c r="EM240" s="22" t="str">
        <f t="shared" ref="EM240:EV240" si="75">EB$4</f>
        <v>21.7-21.8</v>
      </c>
      <c r="EN240" s="24" t="str">
        <f t="shared" si="75"/>
        <v>21.8-21.9</v>
      </c>
      <c r="EO240" s="24" t="str">
        <f t="shared" si="75"/>
        <v>21.9-22</v>
      </c>
      <c r="EP240" s="24" t="str">
        <f t="shared" si="75"/>
        <v>22-22.1</v>
      </c>
      <c r="EQ240" s="24" t="str">
        <f t="shared" si="75"/>
        <v>22.1-22.2</v>
      </c>
      <c r="ER240" s="24" t="str">
        <f t="shared" si="75"/>
        <v>22.2-22.3</v>
      </c>
      <c r="ES240" s="48" t="str">
        <f t="shared" si="75"/>
        <v>22.3-22.4</v>
      </c>
      <c r="ET240" s="80" t="str">
        <f t="shared" si="75"/>
        <v>22.4-22.5</v>
      </c>
      <c r="EU240" s="46" t="str">
        <f t="shared" si="75"/>
        <v>22.5-22.6</v>
      </c>
      <c r="EV240" s="81" t="str">
        <f t="shared" si="75"/>
        <v>22.6-22.7</v>
      </c>
      <c r="EW240" s="22" t="s">
        <v>297</v>
      </c>
      <c r="EX240" s="83" t="s">
        <v>308</v>
      </c>
      <c r="EY240" s="84" t="s">
        <v>309</v>
      </c>
      <c r="EZ240" s="52" t="s">
        <v>310</v>
      </c>
      <c r="FX240" s="20"/>
      <c r="FY240" s="20"/>
      <c r="FZ240" s="20"/>
    </row>
    <row r="241" spans="128:182" x14ac:dyDescent="0.3">
      <c r="DX241" s="18"/>
      <c r="EA241" s="26" t="s">
        <v>7</v>
      </c>
      <c r="EB241" s="31">
        <f t="shared" ref="EB241:EJ248" si="76">COUNTIFS($CG:$CG,"N",$A:$A,"&gt;="&amp;EB$1,$A:$A,"&lt;"&amp;EC$1,$AN:$AN,$DZ242)+COUNTIFS($CG:$CG,"E",$A:$A,"&gt;="&amp;EB$1,$A:$A,"&lt;"&amp;EC$1,$AN:$AN,$DZ242)</f>
        <v>0</v>
      </c>
      <c r="EC241" s="28">
        <f t="shared" si="76"/>
        <v>9</v>
      </c>
      <c r="ED241" s="98">
        <f t="shared" si="76"/>
        <v>0</v>
      </c>
      <c r="EE241" s="98">
        <f t="shared" si="76"/>
        <v>0</v>
      </c>
      <c r="EF241" s="98">
        <f t="shared" si="76"/>
        <v>0</v>
      </c>
      <c r="EG241" s="98">
        <f t="shared" si="76"/>
        <v>0</v>
      </c>
      <c r="EH241" s="98">
        <f t="shared" si="76"/>
        <v>0</v>
      </c>
      <c r="EI241" s="98">
        <f t="shared" si="76"/>
        <v>0</v>
      </c>
      <c r="EJ241" s="98">
        <f t="shared" si="76"/>
        <v>0</v>
      </c>
      <c r="EK241" s="113">
        <f t="shared" ref="EK241:EK248" si="77">COUNTIFS($CG:$CG,"N",$A:$A,"&gt;="&amp;EK$1,$A:$A,"&lt;="&amp;EL$1,$AN:$AN,$DZ242)+COUNTIFS($CG:$CG,"E",$A:$A,"&gt;="&amp;EK$1,$A:$A,"&lt;="&amp;EL$1,$AN:$AN,$DZ242)</f>
        <v>0</v>
      </c>
      <c r="EL241" s="31">
        <f>SUM(EB241:EK241)</f>
        <v>9</v>
      </c>
      <c r="EM241" s="31">
        <f t="shared" ref="EM241:EU248" si="78">COUNTIFS($CG:$CG,"S",$A:$A,"&gt;="&amp;EB$1,$A:$A,"&lt;"&amp;EC$1,$AN:$AN,$DZ242)+COUNTIFS($CG:$CG,"W",$A:$A,"&gt;="&amp;EB$1,$A:$A,"&lt;"&amp;EC$1,$AN:$AN,$DZ242)</f>
        <v>2</v>
      </c>
      <c r="EN241" s="98">
        <f t="shared" si="78"/>
        <v>13</v>
      </c>
      <c r="EO241" s="98">
        <f t="shared" si="78"/>
        <v>0</v>
      </c>
      <c r="EP241" s="98">
        <f t="shared" si="78"/>
        <v>0</v>
      </c>
      <c r="EQ241" s="98">
        <f t="shared" si="78"/>
        <v>0</v>
      </c>
      <c r="ER241" s="98">
        <f t="shared" si="78"/>
        <v>0</v>
      </c>
      <c r="ES241" s="98">
        <f t="shared" si="78"/>
        <v>0</v>
      </c>
      <c r="ET241" s="33">
        <f t="shared" si="78"/>
        <v>0</v>
      </c>
      <c r="EU241" s="31">
        <f t="shared" si="78"/>
        <v>0</v>
      </c>
      <c r="EV241" s="113">
        <f t="shared" ref="EV241:EV248" si="79">COUNTIFS($CG:$CG,"S",$A:$A,"&gt;="&amp;EK$1,$A:$A,"&lt;="&amp;EL$1,$AN:$AN,$DZ242)+COUNTIFS($CG:$CG,"W",$A:$A,"&gt;="&amp;EK$1,$A:$A,"&lt;="&amp;EL$1,$AN:$AN,$DZ242)</f>
        <v>0</v>
      </c>
      <c r="EW241" s="31">
        <f>SUM(EM241:EV241)</f>
        <v>15</v>
      </c>
      <c r="EX241" s="58">
        <f t="shared" ref="EX241:EX248" si="80">IF($EL$249=0,0,EL241/$EL$249)</f>
        <v>0.6428571428571429</v>
      </c>
      <c r="EY241" s="58">
        <f t="shared" ref="EY241:EY248" si="81">IF($EW$249=0,0,EW241/$EW$249)</f>
        <v>0.65217391304347827</v>
      </c>
      <c r="EZ241" s="58">
        <f t="shared" ref="EZ241:EZ249" si="82">(EL241+EW241)/$EB$250</f>
        <v>0.64864864864864868</v>
      </c>
      <c r="FX241" s="20"/>
      <c r="FY241" s="20"/>
      <c r="FZ241" s="20"/>
    </row>
    <row r="242" spans="128:182" x14ac:dyDescent="0.3">
      <c r="DX242" s="18"/>
      <c r="DZ242" s="34">
        <v>1</v>
      </c>
      <c r="EA242" s="99" t="s">
        <v>9</v>
      </c>
      <c r="EB242" s="31">
        <f t="shared" si="76"/>
        <v>0</v>
      </c>
      <c r="EC242" s="28">
        <f t="shared" si="76"/>
        <v>1</v>
      </c>
      <c r="ED242" s="98">
        <f t="shared" si="76"/>
        <v>0</v>
      </c>
      <c r="EE242" s="98">
        <f t="shared" si="76"/>
        <v>0</v>
      </c>
      <c r="EF242" s="98">
        <f t="shared" si="76"/>
        <v>0</v>
      </c>
      <c r="EG242" s="98">
        <f t="shared" si="76"/>
        <v>0</v>
      </c>
      <c r="EH242" s="98">
        <f t="shared" si="76"/>
        <v>0</v>
      </c>
      <c r="EI242" s="98">
        <f t="shared" si="76"/>
        <v>0</v>
      </c>
      <c r="EJ242" s="98">
        <f t="shared" si="76"/>
        <v>0</v>
      </c>
      <c r="EK242" s="113">
        <f t="shared" si="77"/>
        <v>0</v>
      </c>
      <c r="EL242" s="31">
        <f t="shared" ref="EL242:EL248" si="83">SUM(EB242:EK242)</f>
        <v>1</v>
      </c>
      <c r="EM242" s="31">
        <f t="shared" si="78"/>
        <v>1</v>
      </c>
      <c r="EN242" s="98">
        <f t="shared" si="78"/>
        <v>1</v>
      </c>
      <c r="EO242" s="98">
        <f t="shared" si="78"/>
        <v>0</v>
      </c>
      <c r="EP242" s="98">
        <f t="shared" si="78"/>
        <v>0</v>
      </c>
      <c r="EQ242" s="98">
        <f t="shared" si="78"/>
        <v>0</v>
      </c>
      <c r="ER242" s="98">
        <f t="shared" si="78"/>
        <v>0</v>
      </c>
      <c r="ES242" s="98">
        <f t="shared" si="78"/>
        <v>0</v>
      </c>
      <c r="ET242" s="33">
        <f t="shared" si="78"/>
        <v>0</v>
      </c>
      <c r="EU242" s="31">
        <f t="shared" si="78"/>
        <v>0</v>
      </c>
      <c r="EV242" s="113">
        <f t="shared" si="79"/>
        <v>0</v>
      </c>
      <c r="EW242" s="31">
        <f t="shared" ref="EW242:EW248" si="84">SUM(EM242:EV242)</f>
        <v>2</v>
      </c>
      <c r="EX242" s="58">
        <f t="shared" si="80"/>
        <v>7.1428571428571425E-2</v>
      </c>
      <c r="EY242" s="58">
        <f t="shared" si="81"/>
        <v>8.6956521739130432E-2</v>
      </c>
      <c r="EZ242" s="58">
        <f t="shared" si="82"/>
        <v>8.1081081081081086E-2</v>
      </c>
      <c r="FX242" s="20"/>
      <c r="FY242" s="20"/>
      <c r="FZ242" s="20"/>
    </row>
    <row r="243" spans="128:182" x14ac:dyDescent="0.3">
      <c r="DX243" s="18"/>
      <c r="DZ243" s="34">
        <v>2</v>
      </c>
      <c r="EA243" s="99" t="s">
        <v>8</v>
      </c>
      <c r="EB243" s="31">
        <f t="shared" si="76"/>
        <v>0</v>
      </c>
      <c r="EC243" s="28">
        <f t="shared" si="76"/>
        <v>4</v>
      </c>
      <c r="ED243" s="98">
        <f t="shared" si="76"/>
        <v>0</v>
      </c>
      <c r="EE243" s="98">
        <f t="shared" si="76"/>
        <v>0</v>
      </c>
      <c r="EF243" s="98">
        <f t="shared" si="76"/>
        <v>0</v>
      </c>
      <c r="EG243" s="98">
        <f t="shared" si="76"/>
        <v>0</v>
      </c>
      <c r="EH243" s="98">
        <f t="shared" si="76"/>
        <v>0</v>
      </c>
      <c r="EI243" s="98">
        <f t="shared" si="76"/>
        <v>0</v>
      </c>
      <c r="EJ243" s="98">
        <f t="shared" si="76"/>
        <v>0</v>
      </c>
      <c r="EK243" s="113">
        <f t="shared" si="77"/>
        <v>0</v>
      </c>
      <c r="EL243" s="31">
        <f t="shared" si="83"/>
        <v>4</v>
      </c>
      <c r="EM243" s="31">
        <f t="shared" si="78"/>
        <v>1</v>
      </c>
      <c r="EN243" s="98">
        <f t="shared" si="78"/>
        <v>5</v>
      </c>
      <c r="EO243" s="98">
        <f t="shared" si="78"/>
        <v>0</v>
      </c>
      <c r="EP243" s="98">
        <f t="shared" si="78"/>
        <v>0</v>
      </c>
      <c r="EQ243" s="98">
        <f t="shared" si="78"/>
        <v>0</v>
      </c>
      <c r="ER243" s="98">
        <f t="shared" si="78"/>
        <v>0</v>
      </c>
      <c r="ES243" s="98">
        <f t="shared" si="78"/>
        <v>0</v>
      </c>
      <c r="ET243" s="33">
        <f t="shared" si="78"/>
        <v>0</v>
      </c>
      <c r="EU243" s="31">
        <f t="shared" si="78"/>
        <v>0</v>
      </c>
      <c r="EV243" s="113">
        <f t="shared" si="79"/>
        <v>0</v>
      </c>
      <c r="EW243" s="31">
        <f t="shared" si="84"/>
        <v>6</v>
      </c>
      <c r="EX243" s="58">
        <f t="shared" si="80"/>
        <v>0.2857142857142857</v>
      </c>
      <c r="EY243" s="58">
        <f t="shared" si="81"/>
        <v>0.2608695652173913</v>
      </c>
      <c r="EZ243" s="58">
        <f t="shared" si="82"/>
        <v>0.27027027027027029</v>
      </c>
      <c r="FX243" s="20"/>
      <c r="FY243" s="20"/>
      <c r="FZ243" s="20"/>
    </row>
    <row r="244" spans="128:182" x14ac:dyDescent="0.3">
      <c r="DX244" s="18"/>
      <c r="DZ244" s="34">
        <v>3</v>
      </c>
      <c r="EA244" s="99" t="s">
        <v>379</v>
      </c>
      <c r="EB244" s="31">
        <f t="shared" si="76"/>
        <v>0</v>
      </c>
      <c r="EC244" s="28">
        <f t="shared" si="76"/>
        <v>0</v>
      </c>
      <c r="ED244" s="98">
        <f t="shared" si="76"/>
        <v>0</v>
      </c>
      <c r="EE244" s="98">
        <f t="shared" si="76"/>
        <v>0</v>
      </c>
      <c r="EF244" s="98">
        <f t="shared" si="76"/>
        <v>0</v>
      </c>
      <c r="EG244" s="98">
        <f t="shared" si="76"/>
        <v>0</v>
      </c>
      <c r="EH244" s="98">
        <f t="shared" si="76"/>
        <v>0</v>
      </c>
      <c r="EI244" s="98">
        <f t="shared" si="76"/>
        <v>0</v>
      </c>
      <c r="EJ244" s="98">
        <f t="shared" si="76"/>
        <v>0</v>
      </c>
      <c r="EK244" s="113">
        <f t="shared" si="77"/>
        <v>0</v>
      </c>
      <c r="EL244" s="31">
        <f t="shared" si="83"/>
        <v>0</v>
      </c>
      <c r="EM244" s="31">
        <f t="shared" si="78"/>
        <v>0</v>
      </c>
      <c r="EN244" s="98">
        <f t="shared" si="78"/>
        <v>0</v>
      </c>
      <c r="EO244" s="98">
        <f t="shared" si="78"/>
        <v>0</v>
      </c>
      <c r="EP244" s="98">
        <f t="shared" si="78"/>
        <v>0</v>
      </c>
      <c r="EQ244" s="98">
        <f t="shared" si="78"/>
        <v>0</v>
      </c>
      <c r="ER244" s="98">
        <f t="shared" si="78"/>
        <v>0</v>
      </c>
      <c r="ES244" s="98">
        <f t="shared" si="78"/>
        <v>0</v>
      </c>
      <c r="ET244" s="33">
        <f t="shared" si="78"/>
        <v>0</v>
      </c>
      <c r="EU244" s="31">
        <f t="shared" si="78"/>
        <v>0</v>
      </c>
      <c r="EV244" s="113">
        <f t="shared" si="79"/>
        <v>0</v>
      </c>
      <c r="EW244" s="31">
        <f t="shared" si="84"/>
        <v>0</v>
      </c>
      <c r="EX244" s="58">
        <f t="shared" si="80"/>
        <v>0</v>
      </c>
      <c r="EY244" s="58">
        <f t="shared" si="81"/>
        <v>0</v>
      </c>
      <c r="EZ244" s="58">
        <f t="shared" si="82"/>
        <v>0</v>
      </c>
      <c r="FX244" s="20"/>
      <c r="FY244" s="20"/>
      <c r="FZ244" s="20"/>
    </row>
    <row r="245" spans="128:182" x14ac:dyDescent="0.3">
      <c r="DX245" s="18"/>
      <c r="DZ245" s="34">
        <v>4</v>
      </c>
      <c r="EA245" s="99" t="s">
        <v>380</v>
      </c>
      <c r="EB245" s="31">
        <f t="shared" si="76"/>
        <v>0</v>
      </c>
      <c r="EC245" s="28">
        <f t="shared" si="76"/>
        <v>0</v>
      </c>
      <c r="ED245" s="98">
        <f t="shared" si="76"/>
        <v>0</v>
      </c>
      <c r="EE245" s="98">
        <f t="shared" si="76"/>
        <v>0</v>
      </c>
      <c r="EF245" s="98">
        <f t="shared" si="76"/>
        <v>0</v>
      </c>
      <c r="EG245" s="98">
        <f t="shared" si="76"/>
        <v>0</v>
      </c>
      <c r="EH245" s="98">
        <f t="shared" si="76"/>
        <v>0</v>
      </c>
      <c r="EI245" s="98">
        <f t="shared" si="76"/>
        <v>0</v>
      </c>
      <c r="EJ245" s="98">
        <f t="shared" si="76"/>
        <v>0</v>
      </c>
      <c r="EK245" s="113">
        <f t="shared" si="77"/>
        <v>0</v>
      </c>
      <c r="EL245" s="31">
        <f t="shared" si="83"/>
        <v>0</v>
      </c>
      <c r="EM245" s="31">
        <f t="shared" si="78"/>
        <v>0</v>
      </c>
      <c r="EN245" s="98">
        <f t="shared" si="78"/>
        <v>0</v>
      </c>
      <c r="EO245" s="98">
        <f t="shared" si="78"/>
        <v>0</v>
      </c>
      <c r="EP245" s="98">
        <f t="shared" si="78"/>
        <v>0</v>
      </c>
      <c r="EQ245" s="98">
        <f t="shared" si="78"/>
        <v>0</v>
      </c>
      <c r="ER245" s="98">
        <f t="shared" si="78"/>
        <v>0</v>
      </c>
      <c r="ES245" s="98">
        <f t="shared" si="78"/>
        <v>0</v>
      </c>
      <c r="ET245" s="33">
        <f t="shared" si="78"/>
        <v>0</v>
      </c>
      <c r="EU245" s="31">
        <f t="shared" si="78"/>
        <v>0</v>
      </c>
      <c r="EV245" s="113">
        <f t="shared" si="79"/>
        <v>0</v>
      </c>
      <c r="EW245" s="31">
        <f t="shared" si="84"/>
        <v>0</v>
      </c>
      <c r="EX245" s="58">
        <f t="shared" si="80"/>
        <v>0</v>
      </c>
      <c r="EY245" s="58">
        <f t="shared" si="81"/>
        <v>0</v>
      </c>
      <c r="EZ245" s="58">
        <f t="shared" si="82"/>
        <v>0</v>
      </c>
      <c r="FX245" s="20"/>
      <c r="FY245" s="20"/>
      <c r="FZ245" s="20"/>
    </row>
    <row r="246" spans="128:182" x14ac:dyDescent="0.3">
      <c r="DX246" s="18"/>
      <c r="DZ246" s="34">
        <v>5</v>
      </c>
      <c r="EA246" s="99" t="s">
        <v>381</v>
      </c>
      <c r="EB246" s="31">
        <f t="shared" si="76"/>
        <v>0</v>
      </c>
      <c r="EC246" s="28">
        <f t="shared" si="76"/>
        <v>0</v>
      </c>
      <c r="ED246" s="98">
        <f t="shared" si="76"/>
        <v>0</v>
      </c>
      <c r="EE246" s="98">
        <f t="shared" si="76"/>
        <v>0</v>
      </c>
      <c r="EF246" s="98">
        <f t="shared" si="76"/>
        <v>0</v>
      </c>
      <c r="EG246" s="98">
        <f t="shared" si="76"/>
        <v>0</v>
      </c>
      <c r="EH246" s="98">
        <f t="shared" si="76"/>
        <v>0</v>
      </c>
      <c r="EI246" s="98">
        <f t="shared" si="76"/>
        <v>0</v>
      </c>
      <c r="EJ246" s="98">
        <f t="shared" si="76"/>
        <v>0</v>
      </c>
      <c r="EK246" s="113">
        <f t="shared" si="77"/>
        <v>0</v>
      </c>
      <c r="EL246" s="31">
        <f t="shared" si="83"/>
        <v>0</v>
      </c>
      <c r="EM246" s="31">
        <f t="shared" si="78"/>
        <v>0</v>
      </c>
      <c r="EN246" s="98">
        <f t="shared" si="78"/>
        <v>0</v>
      </c>
      <c r="EO246" s="98">
        <f t="shared" si="78"/>
        <v>0</v>
      </c>
      <c r="EP246" s="98">
        <f t="shared" si="78"/>
        <v>0</v>
      </c>
      <c r="EQ246" s="98">
        <f t="shared" si="78"/>
        <v>0</v>
      </c>
      <c r="ER246" s="98">
        <f t="shared" si="78"/>
        <v>0</v>
      </c>
      <c r="ES246" s="98">
        <f t="shared" si="78"/>
        <v>0</v>
      </c>
      <c r="ET246" s="33">
        <f t="shared" si="78"/>
        <v>0</v>
      </c>
      <c r="EU246" s="31">
        <f t="shared" si="78"/>
        <v>0</v>
      </c>
      <c r="EV246" s="113">
        <f t="shared" si="79"/>
        <v>0</v>
      </c>
      <c r="EW246" s="31">
        <f t="shared" si="84"/>
        <v>0</v>
      </c>
      <c r="EX246" s="58">
        <f t="shared" si="80"/>
        <v>0</v>
      </c>
      <c r="EY246" s="58">
        <f t="shared" si="81"/>
        <v>0</v>
      </c>
      <c r="EZ246" s="58">
        <f t="shared" si="82"/>
        <v>0</v>
      </c>
      <c r="FX246" s="20"/>
      <c r="FY246" s="20"/>
      <c r="FZ246" s="20"/>
    </row>
    <row r="247" spans="128:182" x14ac:dyDescent="0.3">
      <c r="DX247" s="18"/>
      <c r="DZ247" s="34">
        <v>6</v>
      </c>
      <c r="EA247" s="99" t="s">
        <v>382</v>
      </c>
      <c r="EB247" s="31">
        <f t="shared" si="76"/>
        <v>0</v>
      </c>
      <c r="EC247" s="28">
        <f t="shared" si="76"/>
        <v>0</v>
      </c>
      <c r="ED247" s="98">
        <f t="shared" si="76"/>
        <v>0</v>
      </c>
      <c r="EE247" s="98">
        <f t="shared" si="76"/>
        <v>0</v>
      </c>
      <c r="EF247" s="98">
        <f t="shared" si="76"/>
        <v>0</v>
      </c>
      <c r="EG247" s="98">
        <f t="shared" si="76"/>
        <v>0</v>
      </c>
      <c r="EH247" s="98">
        <f t="shared" si="76"/>
        <v>0</v>
      </c>
      <c r="EI247" s="98">
        <f t="shared" si="76"/>
        <v>0</v>
      </c>
      <c r="EJ247" s="98">
        <f t="shared" si="76"/>
        <v>0</v>
      </c>
      <c r="EK247" s="113">
        <f t="shared" si="77"/>
        <v>0</v>
      </c>
      <c r="EL247" s="31">
        <f t="shared" si="83"/>
        <v>0</v>
      </c>
      <c r="EM247" s="31">
        <f t="shared" si="78"/>
        <v>0</v>
      </c>
      <c r="EN247" s="98">
        <f t="shared" si="78"/>
        <v>0</v>
      </c>
      <c r="EO247" s="98">
        <f t="shared" si="78"/>
        <v>0</v>
      </c>
      <c r="EP247" s="98">
        <f t="shared" si="78"/>
        <v>0</v>
      </c>
      <c r="EQ247" s="98">
        <f t="shared" si="78"/>
        <v>0</v>
      </c>
      <c r="ER247" s="98">
        <f t="shared" si="78"/>
        <v>0</v>
      </c>
      <c r="ES247" s="98">
        <f t="shared" si="78"/>
        <v>0</v>
      </c>
      <c r="ET247" s="33">
        <f t="shared" si="78"/>
        <v>0</v>
      </c>
      <c r="EU247" s="31">
        <f t="shared" si="78"/>
        <v>0</v>
      </c>
      <c r="EV247" s="113">
        <f t="shared" si="79"/>
        <v>0</v>
      </c>
      <c r="EW247" s="31">
        <f t="shared" si="84"/>
        <v>0</v>
      </c>
      <c r="EX247" s="58">
        <f t="shared" si="80"/>
        <v>0</v>
      </c>
      <c r="EY247" s="58">
        <f t="shared" si="81"/>
        <v>0</v>
      </c>
      <c r="EZ247" s="58">
        <f t="shared" si="82"/>
        <v>0</v>
      </c>
      <c r="FX247" s="20"/>
      <c r="FY247" s="20"/>
      <c r="FZ247" s="20"/>
    </row>
    <row r="248" spans="128:182" ht="15" thickBot="1" x14ac:dyDescent="0.35">
      <c r="DX248" s="18"/>
      <c r="DZ248" s="34">
        <v>7</v>
      </c>
      <c r="EA248" s="35" t="s">
        <v>18</v>
      </c>
      <c r="EB248" s="31">
        <f t="shared" si="76"/>
        <v>0</v>
      </c>
      <c r="EC248" s="28">
        <f t="shared" si="76"/>
        <v>0</v>
      </c>
      <c r="ED248" s="98">
        <f t="shared" si="76"/>
        <v>0</v>
      </c>
      <c r="EE248" s="98">
        <f t="shared" si="76"/>
        <v>0</v>
      </c>
      <c r="EF248" s="98">
        <f t="shared" si="76"/>
        <v>0</v>
      </c>
      <c r="EG248" s="98">
        <f t="shared" si="76"/>
        <v>0</v>
      </c>
      <c r="EH248" s="98">
        <f t="shared" si="76"/>
        <v>0</v>
      </c>
      <c r="EI248" s="98">
        <f t="shared" si="76"/>
        <v>0</v>
      </c>
      <c r="EJ248" s="98">
        <f t="shared" si="76"/>
        <v>0</v>
      </c>
      <c r="EK248" s="113">
        <f t="shared" si="77"/>
        <v>0</v>
      </c>
      <c r="EL248" s="31">
        <f t="shared" si="83"/>
        <v>0</v>
      </c>
      <c r="EM248" s="31">
        <f t="shared" si="78"/>
        <v>0</v>
      </c>
      <c r="EN248" s="98">
        <f t="shared" si="78"/>
        <v>0</v>
      </c>
      <c r="EO248" s="98">
        <f t="shared" si="78"/>
        <v>0</v>
      </c>
      <c r="EP248" s="98">
        <f t="shared" si="78"/>
        <v>0</v>
      </c>
      <c r="EQ248" s="98">
        <f t="shared" si="78"/>
        <v>0</v>
      </c>
      <c r="ER248" s="98">
        <f t="shared" si="78"/>
        <v>0</v>
      </c>
      <c r="ES248" s="98">
        <f t="shared" si="78"/>
        <v>0</v>
      </c>
      <c r="ET248" s="33">
        <f t="shared" si="78"/>
        <v>0</v>
      </c>
      <c r="EU248" s="31">
        <f t="shared" si="78"/>
        <v>0</v>
      </c>
      <c r="EV248" s="113">
        <f t="shared" si="79"/>
        <v>0</v>
      </c>
      <c r="EW248" s="31">
        <f t="shared" si="84"/>
        <v>0</v>
      </c>
      <c r="EX248" s="58">
        <f t="shared" si="80"/>
        <v>0</v>
      </c>
      <c r="EY248" s="58">
        <f t="shared" si="81"/>
        <v>0</v>
      </c>
      <c r="EZ248" s="58">
        <f t="shared" si="82"/>
        <v>0</v>
      </c>
      <c r="FX248" s="20"/>
      <c r="FY248" s="20"/>
      <c r="FZ248" s="20"/>
    </row>
    <row r="249" spans="128:182" ht="15" thickBot="1" x14ac:dyDescent="0.35">
      <c r="DX249" s="18"/>
      <c r="DZ249" s="34">
        <v>77</v>
      </c>
      <c r="EA249" s="106" t="s">
        <v>297</v>
      </c>
      <c r="EB249" s="40">
        <f t="shared" ref="EB249:EY249" si="85">SUM(EB241:EB248)</f>
        <v>0</v>
      </c>
      <c r="EC249" s="41">
        <f t="shared" si="85"/>
        <v>14</v>
      </c>
      <c r="ED249" s="42">
        <f t="shared" si="85"/>
        <v>0</v>
      </c>
      <c r="EE249" s="42">
        <f t="shared" si="85"/>
        <v>0</v>
      </c>
      <c r="EF249" s="42">
        <f t="shared" si="85"/>
        <v>0</v>
      </c>
      <c r="EG249" s="42">
        <f t="shared" si="85"/>
        <v>0</v>
      </c>
      <c r="EH249" s="42">
        <f t="shared" si="85"/>
        <v>0</v>
      </c>
      <c r="EI249" s="42">
        <f t="shared" si="85"/>
        <v>0</v>
      </c>
      <c r="EJ249" s="42">
        <f t="shared" si="85"/>
        <v>0</v>
      </c>
      <c r="EK249" s="43">
        <f t="shared" si="85"/>
        <v>0</v>
      </c>
      <c r="EL249" s="40">
        <f t="shared" si="85"/>
        <v>14</v>
      </c>
      <c r="EM249" s="40">
        <f t="shared" si="85"/>
        <v>4</v>
      </c>
      <c r="EN249" s="42">
        <f t="shared" si="85"/>
        <v>19</v>
      </c>
      <c r="EO249" s="42">
        <f t="shared" si="85"/>
        <v>0</v>
      </c>
      <c r="EP249" s="42">
        <f t="shared" si="85"/>
        <v>0</v>
      </c>
      <c r="EQ249" s="42">
        <f t="shared" si="85"/>
        <v>0</v>
      </c>
      <c r="ER249" s="42">
        <f t="shared" si="85"/>
        <v>0</v>
      </c>
      <c r="ES249" s="42">
        <f t="shared" si="85"/>
        <v>0</v>
      </c>
      <c r="ET249" s="157">
        <f t="shared" si="85"/>
        <v>0</v>
      </c>
      <c r="EU249" s="40">
        <f t="shared" si="85"/>
        <v>0</v>
      </c>
      <c r="EV249" s="43">
        <f t="shared" si="85"/>
        <v>0</v>
      </c>
      <c r="EW249" s="40">
        <f t="shared" si="85"/>
        <v>23</v>
      </c>
      <c r="EX249" s="58">
        <f t="shared" si="85"/>
        <v>1</v>
      </c>
      <c r="EY249" s="58">
        <f t="shared" si="85"/>
        <v>1</v>
      </c>
      <c r="EZ249" s="58">
        <f t="shared" si="82"/>
        <v>1</v>
      </c>
      <c r="FX249" s="20"/>
      <c r="FY249" s="20"/>
      <c r="FZ249" s="20"/>
    </row>
    <row r="250" spans="128:182" ht="15" thickBot="1" x14ac:dyDescent="0.35">
      <c r="EA250" s="76" t="s">
        <v>297</v>
      </c>
      <c r="EB250" s="270">
        <f>SUM(EL249,EW249)</f>
        <v>37</v>
      </c>
      <c r="EC250" s="271"/>
      <c r="ED250" s="271"/>
      <c r="EE250" s="271"/>
      <c r="EF250" s="271"/>
      <c r="EG250" s="271"/>
      <c r="EH250" s="271"/>
      <c r="EI250" s="271"/>
      <c r="EJ250" s="271"/>
      <c r="EK250" s="271"/>
      <c r="EL250" s="271"/>
      <c r="EM250" s="271"/>
      <c r="EN250" s="271"/>
      <c r="EO250" s="271"/>
      <c r="EP250" s="271"/>
      <c r="EQ250" s="271"/>
      <c r="ER250" s="271"/>
      <c r="ES250" s="271"/>
      <c r="ET250" s="271"/>
      <c r="EU250" s="271"/>
      <c r="EV250" s="271"/>
      <c r="EW250" s="272"/>
      <c r="EX250" s="92"/>
      <c r="EY250" s="111"/>
      <c r="FX250" s="20"/>
      <c r="FY250" s="20"/>
      <c r="FZ250" s="20"/>
    </row>
    <row r="251" spans="128:182" x14ac:dyDescent="0.3">
      <c r="FX251" s="20"/>
      <c r="FY251" s="20"/>
      <c r="FZ251" s="20"/>
    </row>
    <row r="252" spans="128:182" x14ac:dyDescent="0.3">
      <c r="FX252" s="20"/>
      <c r="FY252" s="20"/>
      <c r="FZ252" s="20"/>
    </row>
    <row r="253" spans="128:182" x14ac:dyDescent="0.3">
      <c r="FX253" s="20"/>
      <c r="FY253" s="20"/>
      <c r="FZ253" s="20"/>
    </row>
    <row r="254" spans="128:182" x14ac:dyDescent="0.3">
      <c r="FX254" s="20"/>
      <c r="FY254" s="20"/>
      <c r="FZ254" s="20"/>
    </row>
    <row r="255" spans="128:182" x14ac:dyDescent="0.3">
      <c r="FX255" s="20"/>
      <c r="FY255" s="20"/>
      <c r="FZ255" s="20"/>
    </row>
    <row r="256" spans="128:182" x14ac:dyDescent="0.3">
      <c r="FX256" s="20"/>
      <c r="FY256" s="20"/>
      <c r="FZ256" s="20"/>
    </row>
    <row r="257" spans="128:182" x14ac:dyDescent="0.3">
      <c r="FX257" s="20"/>
      <c r="FY257" s="20"/>
      <c r="FZ257" s="20"/>
    </row>
    <row r="258" spans="128:182" x14ac:dyDescent="0.3">
      <c r="FX258" s="20"/>
      <c r="FY258" s="20"/>
      <c r="FZ258" s="20"/>
    </row>
    <row r="259" spans="128:182" x14ac:dyDescent="0.3">
      <c r="FX259" s="20"/>
      <c r="FY259" s="20"/>
      <c r="FZ259" s="20"/>
    </row>
    <row r="260" spans="128:182" x14ac:dyDescent="0.3">
      <c r="FX260" s="20"/>
      <c r="FY260" s="20"/>
      <c r="FZ260" s="20"/>
    </row>
    <row r="261" spans="128:182" x14ac:dyDescent="0.3">
      <c r="FX261" s="20"/>
      <c r="FY261" s="20"/>
      <c r="FZ261" s="20"/>
    </row>
    <row r="262" spans="128:182" x14ac:dyDescent="0.3">
      <c r="FX262" s="20"/>
      <c r="FY262" s="20"/>
      <c r="FZ262" s="20"/>
    </row>
    <row r="263" spans="128:182" x14ac:dyDescent="0.3">
      <c r="FX263" s="20"/>
      <c r="FY263" s="20"/>
      <c r="FZ263" s="20"/>
    </row>
    <row r="264" spans="128:182" x14ac:dyDescent="0.3">
      <c r="FX264" s="20"/>
      <c r="FY264" s="20"/>
      <c r="FZ264" s="20"/>
    </row>
    <row r="265" spans="128:182" x14ac:dyDescent="0.3">
      <c r="FX265" s="20"/>
      <c r="FY265" s="20"/>
      <c r="FZ265" s="20"/>
    </row>
    <row r="266" spans="128:182" x14ac:dyDescent="0.3">
      <c r="DX266" s="18"/>
      <c r="FX266" s="20"/>
      <c r="FY266" s="20"/>
      <c r="FZ266" s="20"/>
    </row>
    <row r="267" spans="128:182" ht="15" thickBot="1" x14ac:dyDescent="0.35">
      <c r="FX267" s="20"/>
      <c r="FY267" s="20"/>
      <c r="FZ267" s="20"/>
    </row>
    <row r="268" spans="128:182" ht="15" thickBot="1" x14ac:dyDescent="0.35">
      <c r="DX268" s="18"/>
      <c r="EA268" s="254" t="s">
        <v>383</v>
      </c>
      <c r="EB268" s="256" t="s">
        <v>306</v>
      </c>
      <c r="EC268" s="257"/>
      <c r="ED268" s="257"/>
      <c r="EE268" s="257"/>
      <c r="EF268" s="257"/>
      <c r="EG268" s="257"/>
      <c r="EH268" s="257"/>
      <c r="EI268" s="257"/>
      <c r="EJ268" s="257"/>
      <c r="EK268" s="257"/>
      <c r="EL268" s="258"/>
      <c r="EM268" s="256" t="s">
        <v>307</v>
      </c>
      <c r="EN268" s="257"/>
      <c r="EO268" s="257"/>
      <c r="EP268" s="257"/>
      <c r="EQ268" s="257"/>
      <c r="ER268" s="257"/>
      <c r="ES268" s="257"/>
      <c r="ET268" s="257"/>
      <c r="EU268" s="257"/>
      <c r="EV268" s="257"/>
      <c r="EW268" s="258"/>
      <c r="EX268" s="263" t="s">
        <v>295</v>
      </c>
      <c r="EY268" s="263"/>
      <c r="EZ268" s="263"/>
      <c r="FX268" s="20"/>
      <c r="FY268" s="20"/>
      <c r="FZ268" s="20"/>
    </row>
    <row r="269" spans="128:182" ht="15" thickBot="1" x14ac:dyDescent="0.35">
      <c r="DX269" s="18"/>
      <c r="EA269" s="255"/>
      <c r="EB269" s="22" t="str">
        <f t="shared" ref="EB269:EK269" si="86">EB4</f>
        <v>21.7-21.8</v>
      </c>
      <c r="EC269" s="158" t="str">
        <f t="shared" si="86"/>
        <v>21.8-21.9</v>
      </c>
      <c r="ED269" s="22" t="str">
        <f t="shared" si="86"/>
        <v>21.9-22</v>
      </c>
      <c r="EE269" s="24" t="str">
        <f t="shared" si="86"/>
        <v>22-22.1</v>
      </c>
      <c r="EF269" s="22" t="str">
        <f t="shared" si="86"/>
        <v>22.1-22.2</v>
      </c>
      <c r="EG269" s="22" t="str">
        <f t="shared" si="86"/>
        <v>22.2-22.3</v>
      </c>
      <c r="EH269" s="22" t="str">
        <f t="shared" si="86"/>
        <v>22.3-22.4</v>
      </c>
      <c r="EI269" s="22" t="str">
        <f t="shared" si="86"/>
        <v>22.4-22.5</v>
      </c>
      <c r="EJ269" s="22" t="str">
        <f t="shared" si="86"/>
        <v>22.5-22.6</v>
      </c>
      <c r="EK269" s="94" t="str">
        <f t="shared" si="86"/>
        <v>22.6-22.7</v>
      </c>
      <c r="EL269" s="22" t="s">
        <v>297</v>
      </c>
      <c r="EM269" s="22" t="str">
        <f t="shared" ref="EM269:EV269" si="87">EB$4</f>
        <v>21.7-21.8</v>
      </c>
      <c r="EN269" s="22" t="str">
        <f t="shared" si="87"/>
        <v>21.8-21.9</v>
      </c>
      <c r="EO269" s="129" t="str">
        <f t="shared" si="87"/>
        <v>21.9-22</v>
      </c>
      <c r="EP269" s="22" t="str">
        <f t="shared" si="87"/>
        <v>22-22.1</v>
      </c>
      <c r="EQ269" s="95" t="str">
        <f t="shared" si="87"/>
        <v>22.1-22.2</v>
      </c>
      <c r="ER269" s="46" t="str">
        <f t="shared" si="87"/>
        <v>22.2-22.3</v>
      </c>
      <c r="ES269" s="46" t="str">
        <f t="shared" si="87"/>
        <v>22.3-22.4</v>
      </c>
      <c r="ET269" s="46" t="str">
        <f t="shared" si="87"/>
        <v>22.4-22.5</v>
      </c>
      <c r="EU269" s="46" t="str">
        <f t="shared" si="87"/>
        <v>22.5-22.6</v>
      </c>
      <c r="EV269" s="81" t="str">
        <f t="shared" si="87"/>
        <v>22.6-22.7</v>
      </c>
      <c r="EW269" s="22" t="s">
        <v>297</v>
      </c>
      <c r="EX269" s="83" t="s">
        <v>308</v>
      </c>
      <c r="EY269" s="84" t="s">
        <v>309</v>
      </c>
      <c r="EZ269" s="52" t="s">
        <v>310</v>
      </c>
      <c r="FX269" s="20"/>
      <c r="FY269" s="20"/>
      <c r="FZ269" s="20"/>
    </row>
    <row r="270" spans="128:182" x14ac:dyDescent="0.3">
      <c r="DX270" s="18"/>
      <c r="EA270" s="159" t="s">
        <v>384</v>
      </c>
      <c r="EB270" s="31">
        <f t="shared" ref="EB270:EK289" si="88">COUNTIFS($CG:$CG,"N",$A:$A,"&gt;="&amp;EB$1,$A:$A,"&lt;"&amp;EC$1,$CH:$CH,$DZ271)+COUNTIFS($CG:$CG,"E",$A:$A,"&gt;="&amp;EB$1,$A:$A,"&lt;"&amp;EC$1,$CH:$CH,$DZ271)</f>
        <v>0</v>
      </c>
      <c r="EC270" s="112">
        <f t="shared" si="88"/>
        <v>1</v>
      </c>
      <c r="ED270" s="31">
        <f t="shared" si="88"/>
        <v>0</v>
      </c>
      <c r="EE270" s="31">
        <f t="shared" si="88"/>
        <v>0</v>
      </c>
      <c r="EF270" s="31">
        <f t="shared" si="88"/>
        <v>0</v>
      </c>
      <c r="EG270" s="31">
        <f t="shared" si="88"/>
        <v>0</v>
      </c>
      <c r="EH270" s="31">
        <f t="shared" si="88"/>
        <v>0</v>
      </c>
      <c r="EI270" s="31">
        <f t="shared" si="88"/>
        <v>0</v>
      </c>
      <c r="EJ270" s="31">
        <f t="shared" si="88"/>
        <v>0</v>
      </c>
      <c r="EK270" s="31">
        <f t="shared" si="88"/>
        <v>0</v>
      </c>
      <c r="EL270" s="31">
        <f>SUM(EB270:EK270)</f>
        <v>1</v>
      </c>
      <c r="EM270" s="31">
        <f t="shared" ref="EM270:EU289" si="89">COUNTIFS($CG:$CG,"S",$A:$A,"&gt;="&amp;EB$1,$A:$A,"&lt;"&amp;EC$1,$CH:$CH,$DZ271)+COUNTIFS($CG:$CG,"W",$A:$A,"&gt;="&amp;EB$1,$A:$A,"&lt;"&amp;EC$1,$CH:$CH,$DZ271)</f>
        <v>2</v>
      </c>
      <c r="EN270" s="31">
        <f t="shared" si="89"/>
        <v>2</v>
      </c>
      <c r="EO270" s="33">
        <f t="shared" si="89"/>
        <v>0</v>
      </c>
      <c r="EP270" s="31">
        <f t="shared" si="89"/>
        <v>0</v>
      </c>
      <c r="EQ270" s="160">
        <f t="shared" si="89"/>
        <v>0</v>
      </c>
      <c r="ER270" s="31">
        <f t="shared" si="89"/>
        <v>0</v>
      </c>
      <c r="ES270" s="31">
        <f t="shared" si="89"/>
        <v>0</v>
      </c>
      <c r="ET270" s="31">
        <f t="shared" si="89"/>
        <v>0</v>
      </c>
      <c r="EU270" s="31">
        <f t="shared" si="89"/>
        <v>0</v>
      </c>
      <c r="EV270" s="113">
        <f t="shared" ref="EV270:EV289" si="90">COUNTIFS($CG:$CG,"S",$A:$A,"&gt;="&amp;EK$1,$A:$A,"&lt;="&amp;EL$1,$CH:$CH,$DZ271)+COUNTIFS($CG:$CG,"W",$A:$A,"&gt;="&amp;EK$1,$A:$A,"&lt;="&amp;EL$1,$CH:$CH,$DZ271)</f>
        <v>0</v>
      </c>
      <c r="EW270" s="31">
        <f>SUM(EM270:EV270)</f>
        <v>4</v>
      </c>
      <c r="EX270" s="58">
        <f t="shared" ref="EX270:EX290" si="91">IF($EL$291=0,0,EL270/$EL$291)</f>
        <v>0.1</v>
      </c>
      <c r="EY270" s="58">
        <f t="shared" ref="EY270:EY290" si="92">IF($EW$291=0,0,EW270/$EW$291)</f>
        <v>0.22222222222222221</v>
      </c>
      <c r="EZ270" s="58">
        <f t="shared" ref="EZ270:EZ291" si="93">(EL270+EW270)/$EB$292</f>
        <v>0.17857142857142858</v>
      </c>
      <c r="FX270" s="20"/>
      <c r="FY270" s="20"/>
      <c r="FZ270" s="20"/>
    </row>
    <row r="271" spans="128:182" x14ac:dyDescent="0.3">
      <c r="DX271" s="18"/>
      <c r="DZ271" s="34">
        <v>1</v>
      </c>
      <c r="EA271" s="99" t="s">
        <v>385</v>
      </c>
      <c r="EB271" s="31">
        <f t="shared" si="88"/>
        <v>0</v>
      </c>
      <c r="EC271" s="112">
        <f t="shared" si="88"/>
        <v>1</v>
      </c>
      <c r="ED271" s="31">
        <f t="shared" si="88"/>
        <v>0</v>
      </c>
      <c r="EE271" s="31">
        <f t="shared" si="88"/>
        <v>0</v>
      </c>
      <c r="EF271" s="31">
        <f t="shared" si="88"/>
        <v>0</v>
      </c>
      <c r="EG271" s="31">
        <f t="shared" si="88"/>
        <v>0</v>
      </c>
      <c r="EH271" s="31">
        <f t="shared" si="88"/>
        <v>0</v>
      </c>
      <c r="EI271" s="31">
        <f t="shared" si="88"/>
        <v>0</v>
      </c>
      <c r="EJ271" s="31">
        <f t="shared" si="88"/>
        <v>0</v>
      </c>
      <c r="EK271" s="31">
        <f t="shared" si="88"/>
        <v>0</v>
      </c>
      <c r="EL271" s="31">
        <f t="shared" ref="EL271:EL290" si="94">SUM(EB271:EK271)</f>
        <v>1</v>
      </c>
      <c r="EM271" s="31">
        <f t="shared" si="89"/>
        <v>0</v>
      </c>
      <c r="EN271" s="31">
        <f t="shared" si="89"/>
        <v>2</v>
      </c>
      <c r="EO271" s="33">
        <f t="shared" si="89"/>
        <v>0</v>
      </c>
      <c r="EP271" s="31">
        <f t="shared" si="89"/>
        <v>0</v>
      </c>
      <c r="EQ271" s="160">
        <f t="shared" si="89"/>
        <v>0</v>
      </c>
      <c r="ER271" s="31">
        <f t="shared" si="89"/>
        <v>0</v>
      </c>
      <c r="ES271" s="31">
        <f t="shared" si="89"/>
        <v>0</v>
      </c>
      <c r="ET271" s="31">
        <f t="shared" si="89"/>
        <v>0</v>
      </c>
      <c r="EU271" s="31">
        <f t="shared" si="89"/>
        <v>0</v>
      </c>
      <c r="EV271" s="113">
        <f t="shared" si="90"/>
        <v>0</v>
      </c>
      <c r="EW271" s="31">
        <f t="shared" ref="EW271:EW290" si="95">SUM(EM271:EV271)</f>
        <v>2</v>
      </c>
      <c r="EX271" s="58">
        <f t="shared" si="91"/>
        <v>0.1</v>
      </c>
      <c r="EY271" s="58">
        <f t="shared" si="92"/>
        <v>0.1111111111111111</v>
      </c>
      <c r="EZ271" s="58">
        <f t="shared" si="93"/>
        <v>0.10714285714285714</v>
      </c>
      <c r="FX271" s="20"/>
      <c r="FY271" s="20"/>
      <c r="FZ271" s="20"/>
    </row>
    <row r="272" spans="128:182" x14ac:dyDescent="0.3">
      <c r="DX272" s="18"/>
      <c r="DZ272" s="34">
        <v>2</v>
      </c>
      <c r="EA272" s="99" t="s">
        <v>386</v>
      </c>
      <c r="EB272" s="31">
        <f t="shared" si="88"/>
        <v>0</v>
      </c>
      <c r="EC272" s="112">
        <f t="shared" si="88"/>
        <v>2</v>
      </c>
      <c r="ED272" s="31">
        <f t="shared" si="88"/>
        <v>0</v>
      </c>
      <c r="EE272" s="31">
        <f t="shared" si="88"/>
        <v>0</v>
      </c>
      <c r="EF272" s="31">
        <f t="shared" si="88"/>
        <v>0</v>
      </c>
      <c r="EG272" s="31">
        <f t="shared" si="88"/>
        <v>0</v>
      </c>
      <c r="EH272" s="31">
        <f t="shared" si="88"/>
        <v>0</v>
      </c>
      <c r="EI272" s="31">
        <f t="shared" si="88"/>
        <v>0</v>
      </c>
      <c r="EJ272" s="31">
        <f t="shared" si="88"/>
        <v>0</v>
      </c>
      <c r="EK272" s="31">
        <f t="shared" si="88"/>
        <v>0</v>
      </c>
      <c r="EL272" s="31">
        <f t="shared" si="94"/>
        <v>2</v>
      </c>
      <c r="EM272" s="31">
        <f t="shared" si="89"/>
        <v>0</v>
      </c>
      <c r="EN272" s="31">
        <f t="shared" si="89"/>
        <v>1</v>
      </c>
      <c r="EO272" s="33">
        <f t="shared" si="89"/>
        <v>0</v>
      </c>
      <c r="EP272" s="31">
        <f t="shared" si="89"/>
        <v>0</v>
      </c>
      <c r="EQ272" s="160">
        <f t="shared" si="89"/>
        <v>0</v>
      </c>
      <c r="ER272" s="31">
        <f t="shared" si="89"/>
        <v>0</v>
      </c>
      <c r="ES272" s="31">
        <f t="shared" si="89"/>
        <v>0</v>
      </c>
      <c r="ET272" s="31">
        <f t="shared" si="89"/>
        <v>0</v>
      </c>
      <c r="EU272" s="31">
        <f t="shared" si="89"/>
        <v>0</v>
      </c>
      <c r="EV272" s="113">
        <f t="shared" si="90"/>
        <v>0</v>
      </c>
      <c r="EW272" s="31">
        <f t="shared" si="95"/>
        <v>1</v>
      </c>
      <c r="EX272" s="58">
        <f t="shared" si="91"/>
        <v>0.2</v>
      </c>
      <c r="EY272" s="58">
        <f t="shared" si="92"/>
        <v>5.5555555555555552E-2</v>
      </c>
      <c r="EZ272" s="58">
        <f t="shared" si="93"/>
        <v>0.10714285714285714</v>
      </c>
      <c r="FX272" s="20"/>
      <c r="FY272" s="20"/>
      <c r="FZ272" s="20"/>
    </row>
    <row r="273" spans="128:182" x14ac:dyDescent="0.3">
      <c r="DX273" s="18"/>
      <c r="DZ273" s="34">
        <v>3</v>
      </c>
      <c r="EA273" s="99" t="s">
        <v>387</v>
      </c>
      <c r="EB273" s="31">
        <f t="shared" si="88"/>
        <v>0</v>
      </c>
      <c r="EC273" s="112">
        <f t="shared" si="88"/>
        <v>1</v>
      </c>
      <c r="ED273" s="31">
        <f t="shared" si="88"/>
        <v>0</v>
      </c>
      <c r="EE273" s="31">
        <f t="shared" si="88"/>
        <v>0</v>
      </c>
      <c r="EF273" s="31">
        <f t="shared" si="88"/>
        <v>0</v>
      </c>
      <c r="EG273" s="31">
        <f t="shared" si="88"/>
        <v>0</v>
      </c>
      <c r="EH273" s="31">
        <f t="shared" si="88"/>
        <v>0</v>
      </c>
      <c r="EI273" s="31">
        <f t="shared" si="88"/>
        <v>0</v>
      </c>
      <c r="EJ273" s="31">
        <f t="shared" si="88"/>
        <v>0</v>
      </c>
      <c r="EK273" s="31">
        <f t="shared" si="88"/>
        <v>0</v>
      </c>
      <c r="EL273" s="31">
        <f t="shared" si="94"/>
        <v>1</v>
      </c>
      <c r="EM273" s="31">
        <f t="shared" si="89"/>
        <v>0</v>
      </c>
      <c r="EN273" s="31">
        <f t="shared" si="89"/>
        <v>1</v>
      </c>
      <c r="EO273" s="33">
        <f t="shared" si="89"/>
        <v>0</v>
      </c>
      <c r="EP273" s="31">
        <f t="shared" si="89"/>
        <v>0</v>
      </c>
      <c r="EQ273" s="160">
        <f t="shared" si="89"/>
        <v>0</v>
      </c>
      <c r="ER273" s="31">
        <f t="shared" si="89"/>
        <v>0</v>
      </c>
      <c r="ES273" s="31">
        <f t="shared" si="89"/>
        <v>0</v>
      </c>
      <c r="ET273" s="31">
        <f t="shared" si="89"/>
        <v>0</v>
      </c>
      <c r="EU273" s="31">
        <f t="shared" si="89"/>
        <v>0</v>
      </c>
      <c r="EV273" s="113">
        <f t="shared" si="90"/>
        <v>0</v>
      </c>
      <c r="EW273" s="31">
        <f t="shared" si="95"/>
        <v>1</v>
      </c>
      <c r="EX273" s="58">
        <f t="shared" si="91"/>
        <v>0.1</v>
      </c>
      <c r="EY273" s="58">
        <f t="shared" si="92"/>
        <v>5.5555555555555552E-2</v>
      </c>
      <c r="EZ273" s="58">
        <f t="shared" si="93"/>
        <v>7.1428571428571425E-2</v>
      </c>
      <c r="FX273" s="20"/>
      <c r="FY273" s="20"/>
      <c r="FZ273" s="20"/>
    </row>
    <row r="274" spans="128:182" x14ac:dyDescent="0.3">
      <c r="DX274" s="18"/>
      <c r="DZ274" s="34">
        <v>4</v>
      </c>
      <c r="EA274" s="99" t="s">
        <v>388</v>
      </c>
      <c r="EB274" s="31">
        <f t="shared" si="88"/>
        <v>0</v>
      </c>
      <c r="EC274" s="112">
        <f t="shared" si="88"/>
        <v>0</v>
      </c>
      <c r="ED274" s="31">
        <f t="shared" si="88"/>
        <v>0</v>
      </c>
      <c r="EE274" s="31">
        <f t="shared" si="88"/>
        <v>0</v>
      </c>
      <c r="EF274" s="31">
        <f t="shared" si="88"/>
        <v>0</v>
      </c>
      <c r="EG274" s="31">
        <f t="shared" si="88"/>
        <v>0</v>
      </c>
      <c r="EH274" s="31">
        <f t="shared" si="88"/>
        <v>0</v>
      </c>
      <c r="EI274" s="31">
        <f t="shared" si="88"/>
        <v>0</v>
      </c>
      <c r="EJ274" s="31">
        <f t="shared" si="88"/>
        <v>0</v>
      </c>
      <c r="EK274" s="31">
        <f t="shared" si="88"/>
        <v>0</v>
      </c>
      <c r="EL274" s="31">
        <f t="shared" si="94"/>
        <v>0</v>
      </c>
      <c r="EM274" s="31">
        <f t="shared" si="89"/>
        <v>0</v>
      </c>
      <c r="EN274" s="31">
        <f t="shared" si="89"/>
        <v>0</v>
      </c>
      <c r="EO274" s="33">
        <f t="shared" si="89"/>
        <v>0</v>
      </c>
      <c r="EP274" s="31">
        <f t="shared" si="89"/>
        <v>0</v>
      </c>
      <c r="EQ274" s="160">
        <f t="shared" si="89"/>
        <v>0</v>
      </c>
      <c r="ER274" s="31">
        <f t="shared" si="89"/>
        <v>0</v>
      </c>
      <c r="ES274" s="31">
        <f t="shared" si="89"/>
        <v>0</v>
      </c>
      <c r="ET274" s="31">
        <f t="shared" si="89"/>
        <v>0</v>
      </c>
      <c r="EU274" s="31">
        <f t="shared" si="89"/>
        <v>0</v>
      </c>
      <c r="EV274" s="113">
        <f t="shared" si="90"/>
        <v>0</v>
      </c>
      <c r="EW274" s="31">
        <f t="shared" si="95"/>
        <v>0</v>
      </c>
      <c r="EX274" s="58">
        <f t="shared" si="91"/>
        <v>0</v>
      </c>
      <c r="EY274" s="58">
        <f t="shared" si="92"/>
        <v>0</v>
      </c>
      <c r="EZ274" s="58">
        <f t="shared" si="93"/>
        <v>0</v>
      </c>
      <c r="FX274" s="20"/>
      <c r="FY274" s="20"/>
      <c r="FZ274" s="20"/>
    </row>
    <row r="275" spans="128:182" x14ac:dyDescent="0.3">
      <c r="DX275" s="18"/>
      <c r="DZ275" s="34">
        <v>6</v>
      </c>
      <c r="EA275" s="99" t="s">
        <v>389</v>
      </c>
      <c r="EB275" s="31">
        <f t="shared" si="88"/>
        <v>0</v>
      </c>
      <c r="EC275" s="112">
        <f t="shared" si="88"/>
        <v>3</v>
      </c>
      <c r="ED275" s="31">
        <f t="shared" si="88"/>
        <v>0</v>
      </c>
      <c r="EE275" s="31">
        <f t="shared" si="88"/>
        <v>0</v>
      </c>
      <c r="EF275" s="31">
        <f t="shared" si="88"/>
        <v>0</v>
      </c>
      <c r="EG275" s="31">
        <f t="shared" si="88"/>
        <v>0</v>
      </c>
      <c r="EH275" s="31">
        <f t="shared" si="88"/>
        <v>0</v>
      </c>
      <c r="EI275" s="31">
        <f t="shared" si="88"/>
        <v>0</v>
      </c>
      <c r="EJ275" s="31">
        <f t="shared" si="88"/>
        <v>0</v>
      </c>
      <c r="EK275" s="31">
        <f t="shared" si="88"/>
        <v>0</v>
      </c>
      <c r="EL275" s="31">
        <f t="shared" si="94"/>
        <v>3</v>
      </c>
      <c r="EM275" s="31">
        <f t="shared" si="89"/>
        <v>1</v>
      </c>
      <c r="EN275" s="31">
        <f t="shared" si="89"/>
        <v>3</v>
      </c>
      <c r="EO275" s="33">
        <f t="shared" si="89"/>
        <v>0</v>
      </c>
      <c r="EP275" s="31">
        <f t="shared" si="89"/>
        <v>0</v>
      </c>
      <c r="EQ275" s="160">
        <f t="shared" si="89"/>
        <v>0</v>
      </c>
      <c r="ER275" s="31">
        <f t="shared" si="89"/>
        <v>0</v>
      </c>
      <c r="ES275" s="31">
        <f t="shared" si="89"/>
        <v>0</v>
      </c>
      <c r="ET275" s="31">
        <f t="shared" si="89"/>
        <v>0</v>
      </c>
      <c r="EU275" s="31">
        <f t="shared" si="89"/>
        <v>0</v>
      </c>
      <c r="EV275" s="113">
        <f t="shared" si="90"/>
        <v>0</v>
      </c>
      <c r="EW275" s="31">
        <f t="shared" si="95"/>
        <v>4</v>
      </c>
      <c r="EX275" s="58">
        <f t="shared" si="91"/>
        <v>0.3</v>
      </c>
      <c r="EY275" s="58">
        <f t="shared" si="92"/>
        <v>0.22222222222222221</v>
      </c>
      <c r="EZ275" s="58">
        <f t="shared" si="93"/>
        <v>0.25</v>
      </c>
      <c r="FX275" s="20"/>
      <c r="FY275" s="20"/>
      <c r="FZ275" s="20"/>
    </row>
    <row r="276" spans="128:182" x14ac:dyDescent="0.3">
      <c r="DX276" s="18"/>
      <c r="DZ276" s="34">
        <v>10</v>
      </c>
      <c r="EA276" s="99" t="s">
        <v>390</v>
      </c>
      <c r="EB276" s="31">
        <f t="shared" si="88"/>
        <v>0</v>
      </c>
      <c r="EC276" s="112">
        <f t="shared" si="88"/>
        <v>0</v>
      </c>
      <c r="ED276" s="31">
        <f t="shared" si="88"/>
        <v>0</v>
      </c>
      <c r="EE276" s="31">
        <f t="shared" si="88"/>
        <v>0</v>
      </c>
      <c r="EF276" s="31">
        <f t="shared" si="88"/>
        <v>0</v>
      </c>
      <c r="EG276" s="31">
        <f t="shared" si="88"/>
        <v>0</v>
      </c>
      <c r="EH276" s="31">
        <f t="shared" si="88"/>
        <v>0</v>
      </c>
      <c r="EI276" s="31">
        <f t="shared" si="88"/>
        <v>0</v>
      </c>
      <c r="EJ276" s="31">
        <f t="shared" si="88"/>
        <v>0</v>
      </c>
      <c r="EK276" s="31">
        <f t="shared" si="88"/>
        <v>0</v>
      </c>
      <c r="EL276" s="31">
        <f t="shared" si="94"/>
        <v>0</v>
      </c>
      <c r="EM276" s="31">
        <f t="shared" si="89"/>
        <v>0</v>
      </c>
      <c r="EN276" s="31">
        <f t="shared" si="89"/>
        <v>2</v>
      </c>
      <c r="EO276" s="33">
        <f t="shared" si="89"/>
        <v>0</v>
      </c>
      <c r="EP276" s="31">
        <f t="shared" si="89"/>
        <v>0</v>
      </c>
      <c r="EQ276" s="160">
        <f t="shared" si="89"/>
        <v>0</v>
      </c>
      <c r="ER276" s="31">
        <f t="shared" si="89"/>
        <v>0</v>
      </c>
      <c r="ES276" s="31">
        <f t="shared" si="89"/>
        <v>0</v>
      </c>
      <c r="ET276" s="31">
        <f t="shared" si="89"/>
        <v>0</v>
      </c>
      <c r="EU276" s="31">
        <f t="shared" si="89"/>
        <v>0</v>
      </c>
      <c r="EV276" s="113">
        <f t="shared" si="90"/>
        <v>0</v>
      </c>
      <c r="EW276" s="31">
        <f t="shared" si="95"/>
        <v>2</v>
      </c>
      <c r="EX276" s="58">
        <f t="shared" si="91"/>
        <v>0</v>
      </c>
      <c r="EY276" s="58">
        <f t="shared" si="92"/>
        <v>0.1111111111111111</v>
      </c>
      <c r="EZ276" s="58">
        <f t="shared" si="93"/>
        <v>7.1428571428571425E-2</v>
      </c>
      <c r="FX276" s="20"/>
      <c r="FY276" s="20"/>
      <c r="FZ276" s="20"/>
    </row>
    <row r="277" spans="128:182" x14ac:dyDescent="0.3">
      <c r="DX277" s="18"/>
      <c r="DZ277" s="34">
        <v>11</v>
      </c>
      <c r="EA277" s="99" t="s">
        <v>391</v>
      </c>
      <c r="EB277" s="31">
        <f t="shared" si="88"/>
        <v>0</v>
      </c>
      <c r="EC277" s="112">
        <f t="shared" si="88"/>
        <v>0</v>
      </c>
      <c r="ED277" s="31">
        <f t="shared" si="88"/>
        <v>0</v>
      </c>
      <c r="EE277" s="31">
        <f t="shared" si="88"/>
        <v>0</v>
      </c>
      <c r="EF277" s="31">
        <f t="shared" si="88"/>
        <v>0</v>
      </c>
      <c r="EG277" s="31">
        <f t="shared" si="88"/>
        <v>0</v>
      </c>
      <c r="EH277" s="31">
        <f t="shared" si="88"/>
        <v>0</v>
      </c>
      <c r="EI277" s="31">
        <f t="shared" si="88"/>
        <v>0</v>
      </c>
      <c r="EJ277" s="31">
        <f t="shared" si="88"/>
        <v>0</v>
      </c>
      <c r="EK277" s="31">
        <f t="shared" si="88"/>
        <v>0</v>
      </c>
      <c r="EL277" s="31">
        <f t="shared" si="94"/>
        <v>0</v>
      </c>
      <c r="EM277" s="31">
        <f t="shared" si="89"/>
        <v>0</v>
      </c>
      <c r="EN277" s="31">
        <f t="shared" si="89"/>
        <v>1</v>
      </c>
      <c r="EO277" s="33">
        <f t="shared" si="89"/>
        <v>0</v>
      </c>
      <c r="EP277" s="31">
        <f t="shared" si="89"/>
        <v>0</v>
      </c>
      <c r="EQ277" s="160">
        <f t="shared" si="89"/>
        <v>0</v>
      </c>
      <c r="ER277" s="31">
        <f t="shared" si="89"/>
        <v>0</v>
      </c>
      <c r="ES277" s="31">
        <f t="shared" si="89"/>
        <v>0</v>
      </c>
      <c r="ET277" s="31">
        <f t="shared" si="89"/>
        <v>0</v>
      </c>
      <c r="EU277" s="31">
        <f t="shared" si="89"/>
        <v>0</v>
      </c>
      <c r="EV277" s="113">
        <f t="shared" si="90"/>
        <v>0</v>
      </c>
      <c r="EW277" s="31">
        <f t="shared" si="95"/>
        <v>1</v>
      </c>
      <c r="EX277" s="58">
        <f t="shared" si="91"/>
        <v>0</v>
      </c>
      <c r="EY277" s="58">
        <f t="shared" si="92"/>
        <v>5.5555555555555552E-2</v>
      </c>
      <c r="EZ277" s="58">
        <f t="shared" si="93"/>
        <v>3.5714285714285712E-2</v>
      </c>
      <c r="FX277" s="20"/>
      <c r="FY277" s="20"/>
      <c r="FZ277" s="20"/>
    </row>
    <row r="278" spans="128:182" x14ac:dyDescent="0.3">
      <c r="DX278" s="18"/>
      <c r="DZ278" s="34">
        <v>12</v>
      </c>
      <c r="EA278" s="99" t="s">
        <v>392</v>
      </c>
      <c r="EB278" s="31">
        <f t="shared" si="88"/>
        <v>0</v>
      </c>
      <c r="EC278" s="112">
        <f t="shared" si="88"/>
        <v>0</v>
      </c>
      <c r="ED278" s="31">
        <f t="shared" si="88"/>
        <v>0</v>
      </c>
      <c r="EE278" s="31">
        <f t="shared" si="88"/>
        <v>0</v>
      </c>
      <c r="EF278" s="31">
        <f t="shared" si="88"/>
        <v>0</v>
      </c>
      <c r="EG278" s="31">
        <f t="shared" si="88"/>
        <v>0</v>
      </c>
      <c r="EH278" s="31">
        <f t="shared" si="88"/>
        <v>0</v>
      </c>
      <c r="EI278" s="31">
        <f t="shared" si="88"/>
        <v>0</v>
      </c>
      <c r="EJ278" s="31">
        <f t="shared" si="88"/>
        <v>0</v>
      </c>
      <c r="EK278" s="31">
        <f t="shared" si="88"/>
        <v>0</v>
      </c>
      <c r="EL278" s="31">
        <f t="shared" si="94"/>
        <v>0</v>
      </c>
      <c r="EM278" s="31">
        <f t="shared" si="89"/>
        <v>0</v>
      </c>
      <c r="EN278" s="31">
        <f t="shared" si="89"/>
        <v>0</v>
      </c>
      <c r="EO278" s="33">
        <f t="shared" si="89"/>
        <v>0</v>
      </c>
      <c r="EP278" s="31">
        <f t="shared" si="89"/>
        <v>0</v>
      </c>
      <c r="EQ278" s="160">
        <f t="shared" si="89"/>
        <v>0</v>
      </c>
      <c r="ER278" s="31">
        <f t="shared" si="89"/>
        <v>0</v>
      </c>
      <c r="ES278" s="31">
        <f t="shared" si="89"/>
        <v>0</v>
      </c>
      <c r="ET278" s="31">
        <f t="shared" si="89"/>
        <v>0</v>
      </c>
      <c r="EU278" s="31">
        <f t="shared" si="89"/>
        <v>0</v>
      </c>
      <c r="EV278" s="113">
        <f t="shared" si="90"/>
        <v>0</v>
      </c>
      <c r="EW278" s="31">
        <f t="shared" si="95"/>
        <v>0</v>
      </c>
      <c r="EX278" s="58">
        <f t="shared" si="91"/>
        <v>0</v>
      </c>
      <c r="EY278" s="58">
        <f t="shared" si="92"/>
        <v>0</v>
      </c>
      <c r="EZ278" s="58">
        <f t="shared" si="93"/>
        <v>0</v>
      </c>
      <c r="FX278" s="20"/>
      <c r="FY278" s="20"/>
      <c r="FZ278" s="20"/>
    </row>
    <row r="279" spans="128:182" x14ac:dyDescent="0.3">
      <c r="DX279" s="18"/>
      <c r="DZ279" s="34">
        <v>13</v>
      </c>
      <c r="EA279" s="99" t="s">
        <v>393</v>
      </c>
      <c r="EB279" s="31">
        <f t="shared" si="88"/>
        <v>0</v>
      </c>
      <c r="EC279" s="112">
        <f t="shared" si="88"/>
        <v>0</v>
      </c>
      <c r="ED279" s="31">
        <f t="shared" si="88"/>
        <v>0</v>
      </c>
      <c r="EE279" s="31">
        <f t="shared" si="88"/>
        <v>0</v>
      </c>
      <c r="EF279" s="31">
        <f t="shared" si="88"/>
        <v>0</v>
      </c>
      <c r="EG279" s="31">
        <f t="shared" si="88"/>
        <v>0</v>
      </c>
      <c r="EH279" s="31">
        <f t="shared" si="88"/>
        <v>0</v>
      </c>
      <c r="EI279" s="31">
        <f t="shared" si="88"/>
        <v>0</v>
      </c>
      <c r="EJ279" s="31">
        <f t="shared" si="88"/>
        <v>0</v>
      </c>
      <c r="EK279" s="31">
        <f t="shared" si="88"/>
        <v>0</v>
      </c>
      <c r="EL279" s="31">
        <f t="shared" si="94"/>
        <v>0</v>
      </c>
      <c r="EM279" s="31">
        <f t="shared" si="89"/>
        <v>0</v>
      </c>
      <c r="EN279" s="31">
        <f t="shared" si="89"/>
        <v>0</v>
      </c>
      <c r="EO279" s="33">
        <f t="shared" si="89"/>
        <v>0</v>
      </c>
      <c r="EP279" s="31">
        <f t="shared" si="89"/>
        <v>0</v>
      </c>
      <c r="EQ279" s="160">
        <f t="shared" si="89"/>
        <v>0</v>
      </c>
      <c r="ER279" s="31">
        <f t="shared" si="89"/>
        <v>0</v>
      </c>
      <c r="ES279" s="31">
        <f t="shared" si="89"/>
        <v>0</v>
      </c>
      <c r="ET279" s="31">
        <f t="shared" si="89"/>
        <v>0</v>
      </c>
      <c r="EU279" s="31">
        <f t="shared" si="89"/>
        <v>0</v>
      </c>
      <c r="EV279" s="113">
        <f t="shared" si="90"/>
        <v>0</v>
      </c>
      <c r="EW279" s="31">
        <f t="shared" si="95"/>
        <v>0</v>
      </c>
      <c r="EX279" s="58">
        <f t="shared" si="91"/>
        <v>0</v>
      </c>
      <c r="EY279" s="58">
        <f t="shared" si="92"/>
        <v>0</v>
      </c>
      <c r="EZ279" s="58">
        <f t="shared" si="93"/>
        <v>0</v>
      </c>
      <c r="FX279" s="20"/>
      <c r="FY279" s="20"/>
      <c r="FZ279" s="20"/>
    </row>
    <row r="280" spans="128:182" x14ac:dyDescent="0.3">
      <c r="DX280" s="18"/>
      <c r="DZ280" s="34">
        <v>15</v>
      </c>
      <c r="EA280" s="99" t="s">
        <v>394</v>
      </c>
      <c r="EB280" s="31">
        <f t="shared" si="88"/>
        <v>0</v>
      </c>
      <c r="EC280" s="112">
        <f t="shared" si="88"/>
        <v>0</v>
      </c>
      <c r="ED280" s="31">
        <f t="shared" si="88"/>
        <v>0</v>
      </c>
      <c r="EE280" s="31">
        <f t="shared" si="88"/>
        <v>0</v>
      </c>
      <c r="EF280" s="31">
        <f t="shared" si="88"/>
        <v>0</v>
      </c>
      <c r="EG280" s="31">
        <f t="shared" si="88"/>
        <v>0</v>
      </c>
      <c r="EH280" s="31">
        <f t="shared" si="88"/>
        <v>0</v>
      </c>
      <c r="EI280" s="31">
        <f t="shared" si="88"/>
        <v>0</v>
      </c>
      <c r="EJ280" s="31">
        <f t="shared" si="88"/>
        <v>0</v>
      </c>
      <c r="EK280" s="31">
        <f t="shared" si="88"/>
        <v>0</v>
      </c>
      <c r="EL280" s="31">
        <f t="shared" si="94"/>
        <v>0</v>
      </c>
      <c r="EM280" s="31">
        <f t="shared" si="89"/>
        <v>0</v>
      </c>
      <c r="EN280" s="31">
        <f t="shared" si="89"/>
        <v>0</v>
      </c>
      <c r="EO280" s="33">
        <f t="shared" si="89"/>
        <v>0</v>
      </c>
      <c r="EP280" s="31">
        <f t="shared" si="89"/>
        <v>0</v>
      </c>
      <c r="EQ280" s="160">
        <f t="shared" si="89"/>
        <v>0</v>
      </c>
      <c r="ER280" s="31">
        <f t="shared" si="89"/>
        <v>0</v>
      </c>
      <c r="ES280" s="31">
        <f t="shared" si="89"/>
        <v>0</v>
      </c>
      <c r="ET280" s="31">
        <f t="shared" si="89"/>
        <v>0</v>
      </c>
      <c r="EU280" s="31">
        <f t="shared" si="89"/>
        <v>0</v>
      </c>
      <c r="EV280" s="113">
        <f t="shared" si="90"/>
        <v>0</v>
      </c>
      <c r="EW280" s="31">
        <f t="shared" si="95"/>
        <v>0</v>
      </c>
      <c r="EX280" s="58">
        <f t="shared" si="91"/>
        <v>0</v>
      </c>
      <c r="EY280" s="58">
        <f t="shared" si="92"/>
        <v>0</v>
      </c>
      <c r="EZ280" s="58">
        <f t="shared" si="93"/>
        <v>0</v>
      </c>
      <c r="FX280" s="20"/>
      <c r="FY280" s="20"/>
      <c r="FZ280" s="20"/>
    </row>
    <row r="281" spans="128:182" x14ac:dyDescent="0.3">
      <c r="DX281" s="18"/>
      <c r="DZ281" s="34">
        <v>17</v>
      </c>
      <c r="EA281" s="99" t="s">
        <v>395</v>
      </c>
      <c r="EB281" s="31">
        <f t="shared" si="88"/>
        <v>0</v>
      </c>
      <c r="EC281" s="112">
        <f t="shared" si="88"/>
        <v>0</v>
      </c>
      <c r="ED281" s="31">
        <f t="shared" si="88"/>
        <v>0</v>
      </c>
      <c r="EE281" s="31">
        <f t="shared" si="88"/>
        <v>0</v>
      </c>
      <c r="EF281" s="31">
        <f t="shared" si="88"/>
        <v>0</v>
      </c>
      <c r="EG281" s="31">
        <f t="shared" si="88"/>
        <v>0</v>
      </c>
      <c r="EH281" s="31">
        <f t="shared" si="88"/>
        <v>0</v>
      </c>
      <c r="EI281" s="31">
        <f t="shared" si="88"/>
        <v>0</v>
      </c>
      <c r="EJ281" s="31">
        <f t="shared" si="88"/>
        <v>0</v>
      </c>
      <c r="EK281" s="31">
        <f t="shared" si="88"/>
        <v>0</v>
      </c>
      <c r="EL281" s="31">
        <f t="shared" si="94"/>
        <v>0</v>
      </c>
      <c r="EM281" s="31">
        <f t="shared" si="89"/>
        <v>0</v>
      </c>
      <c r="EN281" s="31">
        <f t="shared" si="89"/>
        <v>0</v>
      </c>
      <c r="EO281" s="33">
        <f t="shared" si="89"/>
        <v>0</v>
      </c>
      <c r="EP281" s="31">
        <f t="shared" si="89"/>
        <v>0</v>
      </c>
      <c r="EQ281" s="160">
        <f t="shared" si="89"/>
        <v>0</v>
      </c>
      <c r="ER281" s="31">
        <f t="shared" si="89"/>
        <v>0</v>
      </c>
      <c r="ES281" s="31">
        <f t="shared" si="89"/>
        <v>0</v>
      </c>
      <c r="ET281" s="31">
        <f t="shared" si="89"/>
        <v>0</v>
      </c>
      <c r="EU281" s="31">
        <f t="shared" si="89"/>
        <v>0</v>
      </c>
      <c r="EV281" s="113">
        <f t="shared" si="90"/>
        <v>0</v>
      </c>
      <c r="EW281" s="31">
        <f t="shared" si="95"/>
        <v>0</v>
      </c>
      <c r="EX281" s="58">
        <f t="shared" si="91"/>
        <v>0</v>
      </c>
      <c r="EY281" s="58">
        <f t="shared" si="92"/>
        <v>0</v>
      </c>
      <c r="EZ281" s="58">
        <f t="shared" si="93"/>
        <v>0</v>
      </c>
      <c r="FX281" s="20"/>
      <c r="FY281" s="20"/>
      <c r="FZ281" s="20"/>
    </row>
    <row r="282" spans="128:182" x14ac:dyDescent="0.3">
      <c r="DX282" s="18"/>
      <c r="DZ282" s="34">
        <v>21</v>
      </c>
      <c r="EA282" s="99" t="s">
        <v>396</v>
      </c>
      <c r="EB282" s="31">
        <f t="shared" si="88"/>
        <v>0</v>
      </c>
      <c r="EC282" s="112">
        <f t="shared" si="88"/>
        <v>0</v>
      </c>
      <c r="ED282" s="31">
        <f t="shared" si="88"/>
        <v>0</v>
      </c>
      <c r="EE282" s="31">
        <f t="shared" si="88"/>
        <v>0</v>
      </c>
      <c r="EF282" s="31">
        <f t="shared" si="88"/>
        <v>0</v>
      </c>
      <c r="EG282" s="31">
        <f t="shared" si="88"/>
        <v>0</v>
      </c>
      <c r="EH282" s="31">
        <f t="shared" si="88"/>
        <v>0</v>
      </c>
      <c r="EI282" s="31">
        <f t="shared" si="88"/>
        <v>0</v>
      </c>
      <c r="EJ282" s="31">
        <f t="shared" si="88"/>
        <v>0</v>
      </c>
      <c r="EK282" s="31">
        <f t="shared" si="88"/>
        <v>0</v>
      </c>
      <c r="EL282" s="31">
        <f t="shared" si="94"/>
        <v>0</v>
      </c>
      <c r="EM282" s="31">
        <f t="shared" si="89"/>
        <v>0</v>
      </c>
      <c r="EN282" s="31">
        <f t="shared" si="89"/>
        <v>1</v>
      </c>
      <c r="EO282" s="33">
        <f t="shared" si="89"/>
        <v>0</v>
      </c>
      <c r="EP282" s="31">
        <f t="shared" si="89"/>
        <v>0</v>
      </c>
      <c r="EQ282" s="160">
        <f t="shared" si="89"/>
        <v>0</v>
      </c>
      <c r="ER282" s="31">
        <f t="shared" si="89"/>
        <v>0</v>
      </c>
      <c r="ES282" s="31">
        <f t="shared" si="89"/>
        <v>0</v>
      </c>
      <c r="ET282" s="31">
        <f t="shared" si="89"/>
        <v>0</v>
      </c>
      <c r="EU282" s="31">
        <f t="shared" si="89"/>
        <v>0</v>
      </c>
      <c r="EV282" s="113">
        <f t="shared" si="90"/>
        <v>0</v>
      </c>
      <c r="EW282" s="31">
        <f t="shared" si="95"/>
        <v>1</v>
      </c>
      <c r="EX282" s="58">
        <f t="shared" si="91"/>
        <v>0</v>
      </c>
      <c r="EY282" s="58">
        <f t="shared" si="92"/>
        <v>5.5555555555555552E-2</v>
      </c>
      <c r="EZ282" s="58">
        <f t="shared" si="93"/>
        <v>3.5714285714285712E-2</v>
      </c>
      <c r="FX282" s="20"/>
      <c r="FY282" s="20"/>
      <c r="FZ282" s="20"/>
    </row>
    <row r="283" spans="128:182" x14ac:dyDescent="0.3">
      <c r="DX283" s="18"/>
      <c r="DZ283" s="34">
        <v>25</v>
      </c>
      <c r="EA283" s="99" t="s">
        <v>397</v>
      </c>
      <c r="EB283" s="31">
        <f t="shared" si="88"/>
        <v>0</v>
      </c>
      <c r="EC283" s="112">
        <f t="shared" si="88"/>
        <v>0</v>
      </c>
      <c r="ED283" s="31">
        <f t="shared" si="88"/>
        <v>0</v>
      </c>
      <c r="EE283" s="31">
        <f t="shared" si="88"/>
        <v>0</v>
      </c>
      <c r="EF283" s="31">
        <f t="shared" si="88"/>
        <v>0</v>
      </c>
      <c r="EG283" s="31">
        <f t="shared" si="88"/>
        <v>0</v>
      </c>
      <c r="EH283" s="31">
        <f t="shared" si="88"/>
        <v>0</v>
      </c>
      <c r="EI283" s="31">
        <f t="shared" si="88"/>
        <v>0</v>
      </c>
      <c r="EJ283" s="31">
        <f t="shared" si="88"/>
        <v>0</v>
      </c>
      <c r="EK283" s="31">
        <f t="shared" si="88"/>
        <v>0</v>
      </c>
      <c r="EL283" s="31">
        <f t="shared" si="94"/>
        <v>0</v>
      </c>
      <c r="EM283" s="31">
        <f t="shared" si="89"/>
        <v>0</v>
      </c>
      <c r="EN283" s="31">
        <f t="shared" si="89"/>
        <v>0</v>
      </c>
      <c r="EO283" s="33">
        <f t="shared" si="89"/>
        <v>0</v>
      </c>
      <c r="EP283" s="31">
        <f t="shared" si="89"/>
        <v>0</v>
      </c>
      <c r="EQ283" s="160">
        <f t="shared" si="89"/>
        <v>0</v>
      </c>
      <c r="ER283" s="31">
        <f t="shared" si="89"/>
        <v>0</v>
      </c>
      <c r="ES283" s="31">
        <f t="shared" si="89"/>
        <v>0</v>
      </c>
      <c r="ET283" s="31">
        <f t="shared" si="89"/>
        <v>0</v>
      </c>
      <c r="EU283" s="31">
        <f t="shared" si="89"/>
        <v>0</v>
      </c>
      <c r="EV283" s="113">
        <f t="shared" si="90"/>
        <v>0</v>
      </c>
      <c r="EW283" s="31">
        <f t="shared" si="95"/>
        <v>0</v>
      </c>
      <c r="EX283" s="58">
        <f t="shared" si="91"/>
        <v>0</v>
      </c>
      <c r="EY283" s="58">
        <f t="shared" si="92"/>
        <v>0</v>
      </c>
      <c r="EZ283" s="58">
        <f t="shared" si="93"/>
        <v>0</v>
      </c>
      <c r="FX283" s="20"/>
      <c r="FY283" s="20"/>
      <c r="FZ283" s="20"/>
    </row>
    <row r="284" spans="128:182" x14ac:dyDescent="0.3">
      <c r="DX284" s="18"/>
      <c r="DZ284" s="34">
        <v>26</v>
      </c>
      <c r="EA284" s="99" t="s">
        <v>398</v>
      </c>
      <c r="EB284" s="31">
        <f t="shared" si="88"/>
        <v>0</v>
      </c>
      <c r="EC284" s="112">
        <f t="shared" si="88"/>
        <v>0</v>
      </c>
      <c r="ED284" s="31">
        <f t="shared" si="88"/>
        <v>0</v>
      </c>
      <c r="EE284" s="31">
        <f t="shared" si="88"/>
        <v>0</v>
      </c>
      <c r="EF284" s="31">
        <f t="shared" si="88"/>
        <v>0</v>
      </c>
      <c r="EG284" s="31">
        <f t="shared" si="88"/>
        <v>0</v>
      </c>
      <c r="EH284" s="31">
        <f t="shared" si="88"/>
        <v>0</v>
      </c>
      <c r="EI284" s="31">
        <f t="shared" si="88"/>
        <v>0</v>
      </c>
      <c r="EJ284" s="31">
        <f t="shared" si="88"/>
        <v>0</v>
      </c>
      <c r="EK284" s="31">
        <f t="shared" si="88"/>
        <v>0</v>
      </c>
      <c r="EL284" s="31">
        <f t="shared" si="94"/>
        <v>0</v>
      </c>
      <c r="EM284" s="31">
        <f t="shared" si="89"/>
        <v>0</v>
      </c>
      <c r="EN284" s="31">
        <f t="shared" si="89"/>
        <v>0</v>
      </c>
      <c r="EO284" s="33">
        <f t="shared" si="89"/>
        <v>0</v>
      </c>
      <c r="EP284" s="31">
        <f t="shared" si="89"/>
        <v>0</v>
      </c>
      <c r="EQ284" s="160">
        <f t="shared" si="89"/>
        <v>0</v>
      </c>
      <c r="ER284" s="31">
        <f t="shared" si="89"/>
        <v>0</v>
      </c>
      <c r="ES284" s="31">
        <f t="shared" si="89"/>
        <v>0</v>
      </c>
      <c r="ET284" s="31">
        <f t="shared" si="89"/>
        <v>0</v>
      </c>
      <c r="EU284" s="31">
        <f t="shared" si="89"/>
        <v>0</v>
      </c>
      <c r="EV284" s="113">
        <f t="shared" si="90"/>
        <v>0</v>
      </c>
      <c r="EW284" s="31">
        <f t="shared" si="95"/>
        <v>0</v>
      </c>
      <c r="EX284" s="58">
        <f t="shared" si="91"/>
        <v>0</v>
      </c>
      <c r="EY284" s="58">
        <f t="shared" si="92"/>
        <v>0</v>
      </c>
      <c r="EZ284" s="58">
        <f t="shared" si="93"/>
        <v>0</v>
      </c>
      <c r="FX284" s="20"/>
      <c r="FY284" s="20"/>
      <c r="FZ284" s="20"/>
    </row>
    <row r="285" spans="128:182" x14ac:dyDescent="0.3">
      <c r="DX285" s="18"/>
      <c r="DZ285" s="34">
        <v>27</v>
      </c>
      <c r="EA285" s="99" t="s">
        <v>399</v>
      </c>
      <c r="EB285" s="31">
        <f t="shared" si="88"/>
        <v>0</v>
      </c>
      <c r="EC285" s="112">
        <f t="shared" si="88"/>
        <v>0</v>
      </c>
      <c r="ED285" s="31">
        <f t="shared" si="88"/>
        <v>0</v>
      </c>
      <c r="EE285" s="31">
        <f t="shared" si="88"/>
        <v>0</v>
      </c>
      <c r="EF285" s="31">
        <f t="shared" si="88"/>
        <v>0</v>
      </c>
      <c r="EG285" s="31">
        <f t="shared" si="88"/>
        <v>0</v>
      </c>
      <c r="EH285" s="31">
        <f t="shared" si="88"/>
        <v>0</v>
      </c>
      <c r="EI285" s="31">
        <f t="shared" si="88"/>
        <v>0</v>
      </c>
      <c r="EJ285" s="31">
        <f t="shared" si="88"/>
        <v>0</v>
      </c>
      <c r="EK285" s="31">
        <f t="shared" si="88"/>
        <v>0</v>
      </c>
      <c r="EL285" s="31">
        <f t="shared" si="94"/>
        <v>0</v>
      </c>
      <c r="EM285" s="31">
        <f t="shared" si="89"/>
        <v>0</v>
      </c>
      <c r="EN285" s="31">
        <f t="shared" si="89"/>
        <v>0</v>
      </c>
      <c r="EO285" s="33">
        <f t="shared" si="89"/>
        <v>0</v>
      </c>
      <c r="EP285" s="31">
        <f t="shared" si="89"/>
        <v>0</v>
      </c>
      <c r="EQ285" s="160">
        <f t="shared" si="89"/>
        <v>0</v>
      </c>
      <c r="ER285" s="31">
        <f t="shared" si="89"/>
        <v>0</v>
      </c>
      <c r="ES285" s="31">
        <f t="shared" si="89"/>
        <v>0</v>
      </c>
      <c r="ET285" s="31">
        <f t="shared" si="89"/>
        <v>0</v>
      </c>
      <c r="EU285" s="31">
        <f t="shared" si="89"/>
        <v>0</v>
      </c>
      <c r="EV285" s="113">
        <f t="shared" si="90"/>
        <v>0</v>
      </c>
      <c r="EW285" s="31">
        <f t="shared" si="95"/>
        <v>0</v>
      </c>
      <c r="EX285" s="58">
        <f t="shared" si="91"/>
        <v>0</v>
      </c>
      <c r="EY285" s="58">
        <f t="shared" si="92"/>
        <v>0</v>
      </c>
      <c r="EZ285" s="58">
        <f t="shared" si="93"/>
        <v>0</v>
      </c>
      <c r="FX285" s="20"/>
      <c r="FY285" s="20"/>
      <c r="FZ285" s="20"/>
    </row>
    <row r="286" spans="128:182" x14ac:dyDescent="0.3">
      <c r="DX286" s="18"/>
      <c r="DZ286" s="34">
        <v>28</v>
      </c>
      <c r="EA286" s="99" t="s">
        <v>400</v>
      </c>
      <c r="EB286" s="31">
        <f t="shared" si="88"/>
        <v>0</v>
      </c>
      <c r="EC286" s="112">
        <f t="shared" si="88"/>
        <v>0</v>
      </c>
      <c r="ED286" s="31">
        <f t="shared" si="88"/>
        <v>0</v>
      </c>
      <c r="EE286" s="31">
        <f t="shared" si="88"/>
        <v>0</v>
      </c>
      <c r="EF286" s="31">
        <f t="shared" si="88"/>
        <v>0</v>
      </c>
      <c r="EG286" s="31">
        <f t="shared" si="88"/>
        <v>0</v>
      </c>
      <c r="EH286" s="31">
        <f t="shared" si="88"/>
        <v>0</v>
      </c>
      <c r="EI286" s="31">
        <f t="shared" si="88"/>
        <v>0</v>
      </c>
      <c r="EJ286" s="31">
        <f t="shared" si="88"/>
        <v>0</v>
      </c>
      <c r="EK286" s="31">
        <f t="shared" si="88"/>
        <v>0</v>
      </c>
      <c r="EL286" s="31">
        <f t="shared" si="94"/>
        <v>0</v>
      </c>
      <c r="EM286" s="31">
        <f t="shared" si="89"/>
        <v>0</v>
      </c>
      <c r="EN286" s="31">
        <f t="shared" si="89"/>
        <v>0</v>
      </c>
      <c r="EO286" s="33">
        <f t="shared" si="89"/>
        <v>0</v>
      </c>
      <c r="EP286" s="31">
        <f t="shared" si="89"/>
        <v>0</v>
      </c>
      <c r="EQ286" s="160">
        <f t="shared" si="89"/>
        <v>0</v>
      </c>
      <c r="ER286" s="31">
        <f t="shared" si="89"/>
        <v>0</v>
      </c>
      <c r="ES286" s="31">
        <f t="shared" si="89"/>
        <v>0</v>
      </c>
      <c r="ET286" s="31">
        <f t="shared" si="89"/>
        <v>0</v>
      </c>
      <c r="EU286" s="31">
        <f t="shared" si="89"/>
        <v>0</v>
      </c>
      <c r="EV286" s="113">
        <f t="shared" si="90"/>
        <v>0</v>
      </c>
      <c r="EW286" s="31">
        <f t="shared" si="95"/>
        <v>0</v>
      </c>
      <c r="EX286" s="58">
        <f t="shared" si="91"/>
        <v>0</v>
      </c>
      <c r="EY286" s="58">
        <f t="shared" si="92"/>
        <v>0</v>
      </c>
      <c r="EZ286" s="58">
        <f t="shared" si="93"/>
        <v>0</v>
      </c>
      <c r="FX286" s="20"/>
      <c r="FY286" s="20"/>
      <c r="FZ286" s="20"/>
    </row>
    <row r="287" spans="128:182" x14ac:dyDescent="0.3">
      <c r="DX287" s="18"/>
      <c r="DZ287" s="34">
        <v>29</v>
      </c>
      <c r="EA287" s="99" t="s">
        <v>401</v>
      </c>
      <c r="EB287" s="31">
        <f t="shared" si="88"/>
        <v>0</v>
      </c>
      <c r="EC287" s="112">
        <f t="shared" si="88"/>
        <v>0</v>
      </c>
      <c r="ED287" s="31">
        <f t="shared" si="88"/>
        <v>0</v>
      </c>
      <c r="EE287" s="31">
        <f t="shared" si="88"/>
        <v>0</v>
      </c>
      <c r="EF287" s="31">
        <f t="shared" si="88"/>
        <v>0</v>
      </c>
      <c r="EG287" s="31">
        <f t="shared" si="88"/>
        <v>0</v>
      </c>
      <c r="EH287" s="31">
        <f t="shared" si="88"/>
        <v>0</v>
      </c>
      <c r="EI287" s="31">
        <f t="shared" si="88"/>
        <v>0</v>
      </c>
      <c r="EJ287" s="31">
        <f t="shared" si="88"/>
        <v>0</v>
      </c>
      <c r="EK287" s="31">
        <f t="shared" si="88"/>
        <v>0</v>
      </c>
      <c r="EL287" s="31">
        <f t="shared" si="94"/>
        <v>0</v>
      </c>
      <c r="EM287" s="31">
        <f t="shared" si="89"/>
        <v>0</v>
      </c>
      <c r="EN287" s="31">
        <f t="shared" si="89"/>
        <v>0</v>
      </c>
      <c r="EO287" s="33">
        <f t="shared" si="89"/>
        <v>0</v>
      </c>
      <c r="EP287" s="31">
        <f t="shared" si="89"/>
        <v>0</v>
      </c>
      <c r="EQ287" s="160">
        <f t="shared" si="89"/>
        <v>0</v>
      </c>
      <c r="ER287" s="31">
        <f t="shared" si="89"/>
        <v>0</v>
      </c>
      <c r="ES287" s="31">
        <f t="shared" si="89"/>
        <v>0</v>
      </c>
      <c r="ET287" s="31">
        <f t="shared" si="89"/>
        <v>0</v>
      </c>
      <c r="EU287" s="31">
        <f t="shared" si="89"/>
        <v>0</v>
      </c>
      <c r="EV287" s="113">
        <f t="shared" si="90"/>
        <v>0</v>
      </c>
      <c r="EW287" s="31">
        <f t="shared" si="95"/>
        <v>0</v>
      </c>
      <c r="EX287" s="58">
        <f t="shared" si="91"/>
        <v>0</v>
      </c>
      <c r="EY287" s="58">
        <f t="shared" si="92"/>
        <v>0</v>
      </c>
      <c r="EZ287" s="58">
        <f t="shared" si="93"/>
        <v>0</v>
      </c>
      <c r="FX287" s="20"/>
      <c r="FY287" s="20"/>
      <c r="FZ287" s="20"/>
    </row>
    <row r="288" spans="128:182" x14ac:dyDescent="0.3">
      <c r="DX288" s="18"/>
      <c r="DZ288" s="34">
        <v>30</v>
      </c>
      <c r="EA288" s="99" t="s">
        <v>402</v>
      </c>
      <c r="EB288" s="31">
        <f t="shared" si="88"/>
        <v>0</v>
      </c>
      <c r="EC288" s="112">
        <f t="shared" si="88"/>
        <v>0</v>
      </c>
      <c r="ED288" s="31">
        <f t="shared" si="88"/>
        <v>0</v>
      </c>
      <c r="EE288" s="31">
        <f t="shared" si="88"/>
        <v>0</v>
      </c>
      <c r="EF288" s="31">
        <f t="shared" si="88"/>
        <v>0</v>
      </c>
      <c r="EG288" s="31">
        <f t="shared" si="88"/>
        <v>0</v>
      </c>
      <c r="EH288" s="31">
        <f t="shared" si="88"/>
        <v>0</v>
      </c>
      <c r="EI288" s="31">
        <f t="shared" si="88"/>
        <v>0</v>
      </c>
      <c r="EJ288" s="31">
        <f t="shared" si="88"/>
        <v>0</v>
      </c>
      <c r="EK288" s="31">
        <f t="shared" si="88"/>
        <v>0</v>
      </c>
      <c r="EL288" s="31">
        <f t="shared" si="94"/>
        <v>0</v>
      </c>
      <c r="EM288" s="31">
        <f t="shared" si="89"/>
        <v>0</v>
      </c>
      <c r="EN288" s="31">
        <f t="shared" si="89"/>
        <v>0</v>
      </c>
      <c r="EO288" s="33">
        <f t="shared" si="89"/>
        <v>0</v>
      </c>
      <c r="EP288" s="31">
        <f t="shared" si="89"/>
        <v>0</v>
      </c>
      <c r="EQ288" s="160">
        <f t="shared" si="89"/>
        <v>0</v>
      </c>
      <c r="ER288" s="31">
        <f t="shared" si="89"/>
        <v>0</v>
      </c>
      <c r="ES288" s="31">
        <f t="shared" si="89"/>
        <v>0</v>
      </c>
      <c r="ET288" s="31">
        <f t="shared" si="89"/>
        <v>0</v>
      </c>
      <c r="EU288" s="31">
        <f t="shared" si="89"/>
        <v>0</v>
      </c>
      <c r="EV288" s="113">
        <f t="shared" si="90"/>
        <v>0</v>
      </c>
      <c r="EW288" s="31">
        <f t="shared" si="95"/>
        <v>0</v>
      </c>
      <c r="EX288" s="58">
        <f t="shared" si="91"/>
        <v>0</v>
      </c>
      <c r="EY288" s="58">
        <f t="shared" si="92"/>
        <v>0</v>
      </c>
      <c r="EZ288" s="58">
        <f t="shared" si="93"/>
        <v>0</v>
      </c>
      <c r="FX288" s="20"/>
      <c r="FY288" s="20"/>
      <c r="FZ288" s="20"/>
    </row>
    <row r="289" spans="128:182" x14ac:dyDescent="0.3">
      <c r="DX289" s="18"/>
      <c r="DZ289" s="34">
        <v>31</v>
      </c>
      <c r="EA289" s="35" t="s">
        <v>18</v>
      </c>
      <c r="EB289" s="31">
        <f t="shared" si="88"/>
        <v>0</v>
      </c>
      <c r="EC289" s="112">
        <f t="shared" si="88"/>
        <v>2</v>
      </c>
      <c r="ED289" s="31">
        <f t="shared" si="88"/>
        <v>0</v>
      </c>
      <c r="EE289" s="31">
        <f t="shared" si="88"/>
        <v>0</v>
      </c>
      <c r="EF289" s="31">
        <f t="shared" si="88"/>
        <v>0</v>
      </c>
      <c r="EG289" s="31">
        <f t="shared" si="88"/>
        <v>0</v>
      </c>
      <c r="EH289" s="31">
        <f t="shared" si="88"/>
        <v>0</v>
      </c>
      <c r="EI289" s="31">
        <f t="shared" si="88"/>
        <v>0</v>
      </c>
      <c r="EJ289" s="31">
        <f t="shared" si="88"/>
        <v>0</v>
      </c>
      <c r="EK289" s="31">
        <f t="shared" si="88"/>
        <v>0</v>
      </c>
      <c r="EL289" s="31">
        <f t="shared" si="94"/>
        <v>2</v>
      </c>
      <c r="EM289" s="31">
        <f t="shared" si="89"/>
        <v>1</v>
      </c>
      <c r="EN289" s="31">
        <f t="shared" si="89"/>
        <v>1</v>
      </c>
      <c r="EO289" s="33">
        <f t="shared" si="89"/>
        <v>0</v>
      </c>
      <c r="EP289" s="31">
        <f t="shared" si="89"/>
        <v>0</v>
      </c>
      <c r="EQ289" s="160">
        <f t="shared" si="89"/>
        <v>0</v>
      </c>
      <c r="ER289" s="31">
        <f t="shared" si="89"/>
        <v>0</v>
      </c>
      <c r="ES289" s="31">
        <f t="shared" si="89"/>
        <v>0</v>
      </c>
      <c r="ET289" s="31">
        <f t="shared" si="89"/>
        <v>0</v>
      </c>
      <c r="EU289" s="31">
        <f t="shared" si="89"/>
        <v>0</v>
      </c>
      <c r="EV289" s="113">
        <f t="shared" si="90"/>
        <v>0</v>
      </c>
      <c r="EW289" s="31">
        <f t="shared" si="95"/>
        <v>2</v>
      </c>
      <c r="EX289" s="58">
        <f t="shared" si="91"/>
        <v>0.2</v>
      </c>
      <c r="EY289" s="58">
        <f t="shared" si="92"/>
        <v>0.1111111111111111</v>
      </c>
      <c r="EZ289" s="58">
        <f t="shared" si="93"/>
        <v>0.14285714285714285</v>
      </c>
      <c r="FX289" s="20"/>
      <c r="FY289" s="20"/>
      <c r="FZ289" s="20"/>
    </row>
    <row r="290" spans="128:182" ht="15" thickBot="1" x14ac:dyDescent="0.35">
      <c r="DX290" s="18"/>
      <c r="DZ290" s="34">
        <v>77</v>
      </c>
      <c r="EA290" s="161" t="s">
        <v>19</v>
      </c>
      <c r="EB290" s="37">
        <f t="shared" ref="EB290:EK290" si="96">COUNTIFS($CG:$CG,"N",$A:$A,"&gt;="&amp;EB$1,$A:$A,"&lt;"&amp;EC$1,$CH:$CH,"")+COUNTIFS($CG:$CG,"E",$A:$A,"&gt;="&amp;EB$1,$A:$A,"&lt;"&amp;EC$1,$CH:$CH,"")</f>
        <v>0</v>
      </c>
      <c r="EC290" s="162">
        <f t="shared" si="96"/>
        <v>0</v>
      </c>
      <c r="ED290" s="37">
        <f t="shared" si="96"/>
        <v>0</v>
      </c>
      <c r="EE290" s="37">
        <f t="shared" si="96"/>
        <v>0</v>
      </c>
      <c r="EF290" s="37">
        <f t="shared" si="96"/>
        <v>0</v>
      </c>
      <c r="EG290" s="37">
        <f t="shared" si="96"/>
        <v>0</v>
      </c>
      <c r="EH290" s="37">
        <f t="shared" si="96"/>
        <v>0</v>
      </c>
      <c r="EI290" s="37">
        <f t="shared" si="96"/>
        <v>0</v>
      </c>
      <c r="EJ290" s="37">
        <f t="shared" si="96"/>
        <v>0</v>
      </c>
      <c r="EK290" s="37">
        <f t="shared" si="96"/>
        <v>0</v>
      </c>
      <c r="EL290" s="31">
        <f t="shared" si="94"/>
        <v>0</v>
      </c>
      <c r="EM290" s="44">
        <f t="shared" ref="EM290:EU290" si="97">COUNTIFS($CG:$CG,"S",$A:$A,"&gt;="&amp;EB$1,$A:$A,"&lt;"&amp;EC$1,$CH:$CH,"")+COUNTIFS($CG:$CG,"W",$A:$A,"&gt;="&amp;EB$1,$A:$A,"&lt;"&amp;EC$1,$CH:$CH,"")</f>
        <v>0</v>
      </c>
      <c r="EN290" s="31">
        <f t="shared" si="97"/>
        <v>0</v>
      </c>
      <c r="EO290" s="33">
        <f t="shared" si="97"/>
        <v>0</v>
      </c>
      <c r="EP290" s="31">
        <f t="shared" si="97"/>
        <v>0</v>
      </c>
      <c r="EQ290" s="33">
        <f t="shared" si="97"/>
        <v>0</v>
      </c>
      <c r="ER290" s="31">
        <f t="shared" si="97"/>
        <v>0</v>
      </c>
      <c r="ES290" s="44">
        <f t="shared" si="97"/>
        <v>0</v>
      </c>
      <c r="ET290" s="31">
        <f t="shared" si="97"/>
        <v>0</v>
      </c>
      <c r="EU290" s="44">
        <f t="shared" si="97"/>
        <v>0</v>
      </c>
      <c r="EV290" s="100">
        <f>COUNTIFS($CG:$CG,"S",$A:$A,"&gt;="&amp;EK$1,$A:$A,"&lt;="&amp;EL$1,$CH:$CH,"")+COUNTIFS($CG:$CG,"W",$A:$A,"&gt;="&amp;EK$1,$A:$A,"&lt;="&amp;EL$1,$CH:$CH,"")</f>
        <v>0</v>
      </c>
      <c r="EW290" s="98">
        <f t="shared" si="95"/>
        <v>0</v>
      </c>
      <c r="EX290" s="58">
        <f t="shared" si="91"/>
        <v>0</v>
      </c>
      <c r="EY290" s="58">
        <f t="shared" si="92"/>
        <v>0</v>
      </c>
      <c r="EZ290" s="58">
        <f t="shared" si="93"/>
        <v>0</v>
      </c>
      <c r="FX290" s="20"/>
      <c r="FY290" s="20"/>
      <c r="FZ290" s="20"/>
    </row>
    <row r="291" spans="128:182" ht="15" thickBot="1" x14ac:dyDescent="0.35">
      <c r="DX291" s="18"/>
      <c r="DZ291" s="34"/>
      <c r="EA291" s="106" t="s">
        <v>297</v>
      </c>
      <c r="EB291" s="40">
        <f>SUM(EB270:EB290)</f>
        <v>0</v>
      </c>
      <c r="EC291" s="115">
        <f t="shared" ref="EC291:EY291" si="98">SUM(EC270:EC290)</f>
        <v>10</v>
      </c>
      <c r="ED291" s="40">
        <f t="shared" si="98"/>
        <v>0</v>
      </c>
      <c r="EE291" s="40">
        <f t="shared" si="98"/>
        <v>0</v>
      </c>
      <c r="EF291" s="40">
        <f t="shared" si="98"/>
        <v>0</v>
      </c>
      <c r="EG291" s="40">
        <f t="shared" si="98"/>
        <v>0</v>
      </c>
      <c r="EH291" s="40">
        <f t="shared" si="98"/>
        <v>0</v>
      </c>
      <c r="EI291" s="40">
        <f t="shared" si="98"/>
        <v>0</v>
      </c>
      <c r="EJ291" s="40">
        <f t="shared" si="98"/>
        <v>0</v>
      </c>
      <c r="EK291" s="40">
        <f t="shared" si="98"/>
        <v>0</v>
      </c>
      <c r="EL291" s="163">
        <f t="shared" si="98"/>
        <v>10</v>
      </c>
      <c r="EM291" s="114">
        <f t="shared" si="98"/>
        <v>4</v>
      </c>
      <c r="EN291" s="40">
        <f t="shared" si="98"/>
        <v>14</v>
      </c>
      <c r="EO291" s="157">
        <f t="shared" si="98"/>
        <v>0</v>
      </c>
      <c r="EP291" s="40">
        <f t="shared" si="98"/>
        <v>0</v>
      </c>
      <c r="EQ291" s="157">
        <f t="shared" si="98"/>
        <v>0</v>
      </c>
      <c r="ER291" s="40">
        <f t="shared" si="98"/>
        <v>0</v>
      </c>
      <c r="ES291" s="43">
        <f t="shared" si="98"/>
        <v>0</v>
      </c>
      <c r="ET291" s="40">
        <f t="shared" si="98"/>
        <v>0</v>
      </c>
      <c r="EU291" s="43">
        <f t="shared" si="98"/>
        <v>0</v>
      </c>
      <c r="EV291" s="40">
        <f t="shared" si="98"/>
        <v>0</v>
      </c>
      <c r="EW291" s="42">
        <f t="shared" si="98"/>
        <v>18</v>
      </c>
      <c r="EX291" s="58">
        <f t="shared" si="98"/>
        <v>1</v>
      </c>
      <c r="EY291" s="58">
        <f t="shared" si="98"/>
        <v>1</v>
      </c>
      <c r="EZ291" s="58">
        <f t="shared" si="93"/>
        <v>1</v>
      </c>
      <c r="FX291" s="20"/>
      <c r="FY291" s="20"/>
      <c r="FZ291" s="20"/>
    </row>
    <row r="292" spans="128:182" ht="15" thickBot="1" x14ac:dyDescent="0.35">
      <c r="DX292" s="18"/>
      <c r="EA292" s="76" t="s">
        <v>297</v>
      </c>
      <c r="EB292" s="270">
        <f>SUM(EL291,EW291)</f>
        <v>28</v>
      </c>
      <c r="EC292" s="271"/>
      <c r="ED292" s="271"/>
      <c r="EE292" s="271"/>
      <c r="EF292" s="271"/>
      <c r="EG292" s="271"/>
      <c r="EH292" s="271"/>
      <c r="EI292" s="271"/>
      <c r="EJ292" s="271"/>
      <c r="EK292" s="271"/>
      <c r="EL292" s="271"/>
      <c r="EM292" s="274"/>
      <c r="EN292" s="274"/>
      <c r="EO292" s="274"/>
      <c r="EP292" s="274"/>
      <c r="EQ292" s="274"/>
      <c r="ER292" s="274"/>
      <c r="ES292" s="274"/>
      <c r="ET292" s="274"/>
      <c r="EU292" s="274"/>
      <c r="EV292" s="274"/>
      <c r="EW292" s="272"/>
      <c r="EX292" s="111"/>
      <c r="EY292" s="144"/>
      <c r="FX292" s="20"/>
      <c r="FY292" s="20"/>
      <c r="FZ292" s="20"/>
    </row>
    <row r="293" spans="128:182" x14ac:dyDescent="0.3">
      <c r="DX293" s="18"/>
      <c r="FX293" s="20"/>
      <c r="FY293" s="20"/>
      <c r="FZ293" s="20"/>
    </row>
    <row r="294" spans="128:182" x14ac:dyDescent="0.3">
      <c r="DX294" s="18"/>
      <c r="FX294" s="20"/>
      <c r="FY294" s="20"/>
      <c r="FZ294" s="20"/>
    </row>
    <row r="295" spans="128:182" x14ac:dyDescent="0.3">
      <c r="DX295" s="18"/>
      <c r="FX295" s="20"/>
      <c r="FY295" s="20"/>
      <c r="FZ295" s="20"/>
    </row>
    <row r="296" spans="128:182" x14ac:dyDescent="0.3">
      <c r="DX296" s="18"/>
      <c r="FX296" s="20"/>
      <c r="FY296" s="20"/>
      <c r="FZ296" s="20"/>
    </row>
    <row r="297" spans="128:182" x14ac:dyDescent="0.3">
      <c r="DX297" s="18"/>
      <c r="FX297" s="20"/>
      <c r="FY297" s="20"/>
      <c r="FZ297" s="20"/>
    </row>
    <row r="298" spans="128:182" ht="15" thickBot="1" x14ac:dyDescent="0.35">
      <c r="DX298" s="18"/>
      <c r="FX298" s="20"/>
      <c r="FY298" s="20"/>
      <c r="FZ298" s="20"/>
    </row>
    <row r="299" spans="128:182" ht="15" thickBot="1" x14ac:dyDescent="0.35">
      <c r="DX299" s="18"/>
      <c r="EA299" s="254" t="s">
        <v>403</v>
      </c>
      <c r="EB299" s="256" t="s">
        <v>294</v>
      </c>
      <c r="EC299" s="257"/>
      <c r="ED299" s="257"/>
      <c r="EE299" s="257"/>
      <c r="EF299" s="257"/>
      <c r="EG299" s="257"/>
      <c r="EH299" s="257"/>
      <c r="EI299" s="257"/>
      <c r="EJ299" s="257"/>
      <c r="EK299" s="257"/>
      <c r="EL299" s="258"/>
      <c r="EM299" s="259" t="s">
        <v>295</v>
      </c>
      <c r="EN299" s="19"/>
      <c r="EO299" s="19"/>
      <c r="EP299" s="19"/>
      <c r="EQ299" s="19"/>
      <c r="ER299" s="19"/>
      <c r="FS299" s="20"/>
      <c r="FT299" s="20"/>
      <c r="FU299" s="20"/>
    </row>
    <row r="300" spans="128:182" ht="15" thickBot="1" x14ac:dyDescent="0.35">
      <c r="DX300" s="18"/>
      <c r="EA300" s="255"/>
      <c r="EB300" s="22" t="str">
        <f t="shared" ref="EB300:EK300" si="99">EB4</f>
        <v>21.7-21.8</v>
      </c>
      <c r="EC300" s="164" t="str">
        <f t="shared" si="99"/>
        <v>21.8-21.9</v>
      </c>
      <c r="ED300" s="22" t="str">
        <f t="shared" si="99"/>
        <v>21.9-22</v>
      </c>
      <c r="EE300" s="22" t="str">
        <f t="shared" si="99"/>
        <v>22-22.1</v>
      </c>
      <c r="EF300" s="22" t="str">
        <f t="shared" si="99"/>
        <v>22.1-22.2</v>
      </c>
      <c r="EG300" s="22" t="str">
        <f t="shared" si="99"/>
        <v>22.2-22.3</v>
      </c>
      <c r="EH300" s="22" t="str">
        <f t="shared" si="99"/>
        <v>22.3-22.4</v>
      </c>
      <c r="EI300" s="22" t="str">
        <f t="shared" si="99"/>
        <v>22.4-22.5</v>
      </c>
      <c r="EJ300" s="22" t="str">
        <f t="shared" si="99"/>
        <v>22.5-22.6</v>
      </c>
      <c r="EK300" s="94" t="str">
        <f t="shared" si="99"/>
        <v>22.6-22.7</v>
      </c>
      <c r="EL300" s="22" t="s">
        <v>297</v>
      </c>
      <c r="EM300" s="259"/>
      <c r="EN300" s="19"/>
      <c r="EO300" s="19"/>
      <c r="EP300" s="19"/>
      <c r="EQ300" s="19"/>
      <c r="ER300" s="19"/>
      <c r="FS300" s="20"/>
      <c r="FT300" s="20"/>
      <c r="FU300" s="20"/>
    </row>
    <row r="301" spans="128:182" x14ac:dyDescent="0.3">
      <c r="DX301" s="18"/>
      <c r="EA301" s="99" t="s">
        <v>404</v>
      </c>
      <c r="EB301" s="31">
        <f t="shared" ref="EB301:EJ307" si="100">COUNTIFS($A:$A,"&gt;="&amp;EB$1,$A:$A,"&lt;"&amp;EC$1,$F:$F,$DZ302)</f>
        <v>0</v>
      </c>
      <c r="EC301" s="165">
        <f t="shared" si="100"/>
        <v>4</v>
      </c>
      <c r="ED301" s="31">
        <f t="shared" si="100"/>
        <v>0</v>
      </c>
      <c r="EE301" s="31">
        <f t="shared" si="100"/>
        <v>0</v>
      </c>
      <c r="EF301" s="31">
        <f t="shared" si="100"/>
        <v>0</v>
      </c>
      <c r="EG301" s="31">
        <f t="shared" si="100"/>
        <v>0</v>
      </c>
      <c r="EH301" s="31">
        <f t="shared" si="100"/>
        <v>0</v>
      </c>
      <c r="EI301" s="31">
        <f t="shared" si="100"/>
        <v>0</v>
      </c>
      <c r="EJ301" s="31">
        <f t="shared" si="100"/>
        <v>0</v>
      </c>
      <c r="EK301" s="113">
        <f t="shared" ref="EK301:EK307" si="101">COUNTIFS($A:$A,"&gt;="&amp;EK$1,$A:$A,"&lt;="&amp;EL$1,$F:$F,$DZ302)</f>
        <v>0</v>
      </c>
      <c r="EL301" s="31">
        <f>SUM(EB301:EK301)</f>
        <v>4</v>
      </c>
      <c r="EM301" s="32">
        <f t="shared" ref="EM301:EM307" si="102">IF($EL$308=0,0,EL301/$EL$308)</f>
        <v>0.10810810810810811</v>
      </c>
      <c r="FS301" s="20"/>
      <c r="FT301" s="20"/>
      <c r="FU301" s="20"/>
    </row>
    <row r="302" spans="128:182" x14ac:dyDescent="0.3">
      <c r="DX302" s="18"/>
      <c r="DZ302" s="1">
        <v>1</v>
      </c>
      <c r="EA302" s="99" t="s">
        <v>405</v>
      </c>
      <c r="EB302" s="31">
        <f t="shared" si="100"/>
        <v>1</v>
      </c>
      <c r="EC302" s="112">
        <f t="shared" si="100"/>
        <v>2</v>
      </c>
      <c r="ED302" s="31">
        <f t="shared" si="100"/>
        <v>0</v>
      </c>
      <c r="EE302" s="31">
        <f t="shared" si="100"/>
        <v>0</v>
      </c>
      <c r="EF302" s="31">
        <f t="shared" si="100"/>
        <v>0</v>
      </c>
      <c r="EG302" s="31">
        <f t="shared" si="100"/>
        <v>0</v>
      </c>
      <c r="EH302" s="31">
        <f t="shared" si="100"/>
        <v>0</v>
      </c>
      <c r="EI302" s="31">
        <f t="shared" si="100"/>
        <v>0</v>
      </c>
      <c r="EJ302" s="31">
        <f t="shared" si="100"/>
        <v>0</v>
      </c>
      <c r="EK302" s="113">
        <f t="shared" si="101"/>
        <v>0</v>
      </c>
      <c r="EL302" s="31">
        <f t="shared" ref="EL302:EL307" si="103">SUM(EB302:EK302)</f>
        <v>3</v>
      </c>
      <c r="EM302" s="32">
        <f t="shared" si="102"/>
        <v>8.1081081081081086E-2</v>
      </c>
      <c r="FS302" s="20"/>
      <c r="FT302" s="20"/>
      <c r="FU302" s="20"/>
    </row>
    <row r="303" spans="128:182" x14ac:dyDescent="0.3">
      <c r="DX303" s="18"/>
      <c r="DZ303" s="1">
        <v>2</v>
      </c>
      <c r="EA303" s="99" t="s">
        <v>406</v>
      </c>
      <c r="EB303" s="31">
        <f t="shared" si="100"/>
        <v>2</v>
      </c>
      <c r="EC303" s="112">
        <f t="shared" si="100"/>
        <v>5</v>
      </c>
      <c r="ED303" s="31">
        <f t="shared" si="100"/>
        <v>0</v>
      </c>
      <c r="EE303" s="31">
        <f t="shared" si="100"/>
        <v>0</v>
      </c>
      <c r="EF303" s="31">
        <f t="shared" si="100"/>
        <v>0</v>
      </c>
      <c r="EG303" s="31">
        <f t="shared" si="100"/>
        <v>0</v>
      </c>
      <c r="EH303" s="31">
        <f t="shared" si="100"/>
        <v>0</v>
      </c>
      <c r="EI303" s="31">
        <f t="shared" si="100"/>
        <v>0</v>
      </c>
      <c r="EJ303" s="31">
        <f t="shared" si="100"/>
        <v>0</v>
      </c>
      <c r="EK303" s="113">
        <f t="shared" si="101"/>
        <v>0</v>
      </c>
      <c r="EL303" s="31">
        <f t="shared" si="103"/>
        <v>7</v>
      </c>
      <c r="EM303" s="32">
        <f t="shared" si="102"/>
        <v>0.1891891891891892</v>
      </c>
      <c r="FS303" s="20"/>
      <c r="FT303" s="20"/>
      <c r="FU303" s="20"/>
    </row>
    <row r="304" spans="128:182" x14ac:dyDescent="0.3">
      <c r="DX304" s="18"/>
      <c r="DZ304" s="1">
        <v>3</v>
      </c>
      <c r="EA304" s="99" t="s">
        <v>407</v>
      </c>
      <c r="EB304" s="31">
        <f t="shared" si="100"/>
        <v>0</v>
      </c>
      <c r="EC304" s="112">
        <f t="shared" si="100"/>
        <v>6</v>
      </c>
      <c r="ED304" s="31">
        <f t="shared" si="100"/>
        <v>0</v>
      </c>
      <c r="EE304" s="31">
        <f t="shared" si="100"/>
        <v>0</v>
      </c>
      <c r="EF304" s="31">
        <f t="shared" si="100"/>
        <v>0</v>
      </c>
      <c r="EG304" s="31">
        <f t="shared" si="100"/>
        <v>0</v>
      </c>
      <c r="EH304" s="31">
        <f t="shared" si="100"/>
        <v>0</v>
      </c>
      <c r="EI304" s="31">
        <f t="shared" si="100"/>
        <v>0</v>
      </c>
      <c r="EJ304" s="31">
        <f t="shared" si="100"/>
        <v>0</v>
      </c>
      <c r="EK304" s="113">
        <f t="shared" si="101"/>
        <v>0</v>
      </c>
      <c r="EL304" s="31">
        <f t="shared" si="103"/>
        <v>6</v>
      </c>
      <c r="EM304" s="32">
        <f t="shared" si="102"/>
        <v>0.16216216216216217</v>
      </c>
      <c r="FS304" s="20"/>
      <c r="FT304" s="20"/>
      <c r="FU304" s="20"/>
    </row>
    <row r="305" spans="128:182" x14ac:dyDescent="0.3">
      <c r="DX305" s="18"/>
      <c r="DZ305" s="1">
        <v>4</v>
      </c>
      <c r="EA305" s="99" t="s">
        <v>408</v>
      </c>
      <c r="EB305" s="31">
        <f t="shared" si="100"/>
        <v>0</v>
      </c>
      <c r="EC305" s="112">
        <f t="shared" si="100"/>
        <v>1</v>
      </c>
      <c r="ED305" s="31">
        <f t="shared" si="100"/>
        <v>0</v>
      </c>
      <c r="EE305" s="31">
        <f t="shared" si="100"/>
        <v>0</v>
      </c>
      <c r="EF305" s="31">
        <f t="shared" si="100"/>
        <v>0</v>
      </c>
      <c r="EG305" s="31">
        <f t="shared" si="100"/>
        <v>0</v>
      </c>
      <c r="EH305" s="31">
        <f t="shared" si="100"/>
        <v>0</v>
      </c>
      <c r="EI305" s="31">
        <f t="shared" si="100"/>
        <v>0</v>
      </c>
      <c r="EJ305" s="31">
        <f t="shared" si="100"/>
        <v>0</v>
      </c>
      <c r="EK305" s="113">
        <f t="shared" si="101"/>
        <v>0</v>
      </c>
      <c r="EL305" s="31">
        <f t="shared" si="103"/>
        <v>1</v>
      </c>
      <c r="EM305" s="32">
        <f t="shared" si="102"/>
        <v>2.7027027027027029E-2</v>
      </c>
      <c r="FS305" s="20"/>
      <c r="FT305" s="20"/>
      <c r="FU305" s="20"/>
    </row>
    <row r="306" spans="128:182" x14ac:dyDescent="0.3">
      <c r="DX306" s="18"/>
      <c r="DZ306" s="1">
        <v>5</v>
      </c>
      <c r="EA306" s="99" t="s">
        <v>409</v>
      </c>
      <c r="EB306" s="31">
        <f t="shared" si="100"/>
        <v>0</v>
      </c>
      <c r="EC306" s="112">
        <f t="shared" si="100"/>
        <v>8</v>
      </c>
      <c r="ED306" s="31">
        <f t="shared" si="100"/>
        <v>0</v>
      </c>
      <c r="EE306" s="31">
        <f t="shared" si="100"/>
        <v>0</v>
      </c>
      <c r="EF306" s="31">
        <f t="shared" si="100"/>
        <v>0</v>
      </c>
      <c r="EG306" s="31">
        <f t="shared" si="100"/>
        <v>0</v>
      </c>
      <c r="EH306" s="31">
        <f t="shared" si="100"/>
        <v>0</v>
      </c>
      <c r="EI306" s="31">
        <f t="shared" si="100"/>
        <v>0</v>
      </c>
      <c r="EJ306" s="31">
        <f t="shared" si="100"/>
        <v>0</v>
      </c>
      <c r="EK306" s="113">
        <f t="shared" si="101"/>
        <v>0</v>
      </c>
      <c r="EL306" s="31">
        <f t="shared" si="103"/>
        <v>8</v>
      </c>
      <c r="EM306" s="32">
        <f t="shared" si="102"/>
        <v>0.21621621621621623</v>
      </c>
      <c r="FS306" s="20"/>
      <c r="FT306" s="20"/>
      <c r="FU306" s="20"/>
    </row>
    <row r="307" spans="128:182" ht="15" thickBot="1" x14ac:dyDescent="0.35">
      <c r="DX307" s="18"/>
      <c r="DZ307" s="1">
        <v>6</v>
      </c>
      <c r="EA307" s="99" t="s">
        <v>410</v>
      </c>
      <c r="EB307" s="31">
        <f t="shared" si="100"/>
        <v>1</v>
      </c>
      <c r="EC307" s="112">
        <f t="shared" si="100"/>
        <v>7</v>
      </c>
      <c r="ED307" s="31">
        <f t="shared" si="100"/>
        <v>0</v>
      </c>
      <c r="EE307" s="31">
        <f t="shared" si="100"/>
        <v>0</v>
      </c>
      <c r="EF307" s="31">
        <f t="shared" si="100"/>
        <v>0</v>
      </c>
      <c r="EG307" s="31">
        <f t="shared" si="100"/>
        <v>0</v>
      </c>
      <c r="EH307" s="31">
        <f t="shared" si="100"/>
        <v>0</v>
      </c>
      <c r="EI307" s="31">
        <f t="shared" si="100"/>
        <v>0</v>
      </c>
      <c r="EJ307" s="31">
        <f t="shared" si="100"/>
        <v>0</v>
      </c>
      <c r="EK307" s="113">
        <f t="shared" si="101"/>
        <v>0</v>
      </c>
      <c r="EL307" s="31">
        <f t="shared" si="103"/>
        <v>8</v>
      </c>
      <c r="EM307" s="32">
        <f t="shared" si="102"/>
        <v>0.21621621621621623</v>
      </c>
      <c r="FS307" s="20"/>
      <c r="FT307" s="20"/>
      <c r="FU307" s="20"/>
    </row>
    <row r="308" spans="128:182" ht="15" thickBot="1" x14ac:dyDescent="0.35">
      <c r="DX308" s="18"/>
      <c r="DZ308" s="1">
        <v>7</v>
      </c>
      <c r="EA308" s="39" t="s">
        <v>297</v>
      </c>
      <c r="EB308" s="22">
        <f>SUM(EB301:EB307)</f>
        <v>4</v>
      </c>
      <c r="EC308" s="93">
        <f t="shared" ref="EC308:EL308" si="104">SUM(EC301:EC307)</f>
        <v>33</v>
      </c>
      <c r="ED308" s="22">
        <f t="shared" si="104"/>
        <v>0</v>
      </c>
      <c r="EE308" s="22">
        <f t="shared" si="104"/>
        <v>0</v>
      </c>
      <c r="EF308" s="22">
        <f t="shared" si="104"/>
        <v>0</v>
      </c>
      <c r="EG308" s="22">
        <f t="shared" si="104"/>
        <v>0</v>
      </c>
      <c r="EH308" s="22">
        <f t="shared" si="104"/>
        <v>0</v>
      </c>
      <c r="EI308" s="22">
        <f t="shared" si="104"/>
        <v>0</v>
      </c>
      <c r="EJ308" s="22">
        <f t="shared" si="104"/>
        <v>0</v>
      </c>
      <c r="EK308" s="94">
        <f t="shared" si="104"/>
        <v>0</v>
      </c>
      <c r="EL308" s="40">
        <f t="shared" si="104"/>
        <v>37</v>
      </c>
      <c r="EM308" s="32">
        <f>SUM(EM301:EM307)</f>
        <v>1</v>
      </c>
      <c r="FS308" s="20"/>
      <c r="FT308" s="20"/>
      <c r="FU308" s="20"/>
    </row>
    <row r="309" spans="128:182" x14ac:dyDescent="0.3">
      <c r="DX309" s="18"/>
      <c r="FX309" s="20"/>
      <c r="FY309" s="20"/>
      <c r="FZ309" s="20"/>
    </row>
    <row r="310" spans="128:182" x14ac:dyDescent="0.3">
      <c r="DX310" s="18"/>
      <c r="FX310" s="20"/>
      <c r="FY310" s="20"/>
      <c r="FZ310" s="20"/>
    </row>
    <row r="311" spans="128:182" x14ac:dyDescent="0.3">
      <c r="DX311" s="18"/>
      <c r="FX311" s="20"/>
      <c r="FY311" s="20"/>
      <c r="FZ311" s="20"/>
    </row>
    <row r="312" spans="128:182" x14ac:dyDescent="0.3">
      <c r="DX312" s="18"/>
      <c r="FX312" s="20"/>
      <c r="FY312" s="20"/>
      <c r="FZ312" s="20"/>
    </row>
    <row r="313" spans="128:182" x14ac:dyDescent="0.3">
      <c r="DX313" s="18"/>
      <c r="FX313" s="20"/>
      <c r="FY313" s="20"/>
      <c r="FZ313" s="20"/>
    </row>
    <row r="314" spans="128:182" ht="15" thickBot="1" x14ac:dyDescent="0.35">
      <c r="DX314" s="18"/>
      <c r="FX314" s="20"/>
      <c r="FY314" s="20"/>
      <c r="FZ314" s="20"/>
    </row>
    <row r="315" spans="128:182" ht="15" thickBot="1" x14ac:dyDescent="0.35">
      <c r="DX315" s="18"/>
      <c r="EA315" s="254" t="s">
        <v>411</v>
      </c>
      <c r="EB315" s="256" t="s">
        <v>306</v>
      </c>
      <c r="EC315" s="257"/>
      <c r="ED315" s="257"/>
      <c r="EE315" s="257"/>
      <c r="EF315" s="257"/>
      <c r="EG315" s="257"/>
      <c r="EH315" s="257"/>
      <c r="EI315" s="257"/>
      <c r="EJ315" s="257"/>
      <c r="EK315" s="257"/>
      <c r="EL315" s="258"/>
      <c r="EM315" s="256" t="s">
        <v>307</v>
      </c>
      <c r="EN315" s="257"/>
      <c r="EO315" s="257"/>
      <c r="EP315" s="257"/>
      <c r="EQ315" s="257"/>
      <c r="ER315" s="257"/>
      <c r="ES315" s="257"/>
      <c r="ET315" s="257"/>
      <c r="EU315" s="257"/>
      <c r="EV315" s="257"/>
      <c r="EW315" s="258"/>
      <c r="EX315" s="263" t="s">
        <v>295</v>
      </c>
      <c r="EY315" s="263"/>
      <c r="EZ315" s="263"/>
      <c r="FX315" s="20"/>
      <c r="FY315" s="20"/>
      <c r="FZ315" s="20"/>
    </row>
    <row r="316" spans="128:182" ht="15" thickBot="1" x14ac:dyDescent="0.35">
      <c r="DX316" s="18"/>
      <c r="EA316" s="255"/>
      <c r="EB316" s="166" t="str">
        <f t="shared" ref="EB316:EK316" si="105">EB4</f>
        <v>21.7-21.8</v>
      </c>
      <c r="EC316" s="167" t="str">
        <f t="shared" si="105"/>
        <v>21.8-21.9</v>
      </c>
      <c r="ED316" s="22" t="str">
        <f t="shared" si="105"/>
        <v>21.9-22</v>
      </c>
      <c r="EE316" s="22" t="str">
        <f t="shared" si="105"/>
        <v>22-22.1</v>
      </c>
      <c r="EF316" s="22" t="str">
        <f t="shared" si="105"/>
        <v>22.1-22.2</v>
      </c>
      <c r="EG316" s="22" t="str">
        <f t="shared" si="105"/>
        <v>22.2-22.3</v>
      </c>
      <c r="EH316" s="22" t="str">
        <f t="shared" si="105"/>
        <v>22.3-22.4</v>
      </c>
      <c r="EI316" s="22" t="str">
        <f t="shared" si="105"/>
        <v>22.4-22.5</v>
      </c>
      <c r="EJ316" s="22" t="str">
        <f t="shared" si="105"/>
        <v>22.5-22.6</v>
      </c>
      <c r="EK316" s="94" t="str">
        <f t="shared" si="105"/>
        <v>22.6-22.7</v>
      </c>
      <c r="EL316" s="22" t="s">
        <v>297</v>
      </c>
      <c r="EM316" s="22" t="str">
        <f t="shared" ref="EM316:EV316" si="106">EB$4</f>
        <v>21.7-21.8</v>
      </c>
      <c r="EN316" s="22" t="str">
        <f t="shared" si="106"/>
        <v>21.8-21.9</v>
      </c>
      <c r="EO316" s="22" t="str">
        <f t="shared" si="106"/>
        <v>21.9-22</v>
      </c>
      <c r="EP316" s="22" t="str">
        <f t="shared" si="106"/>
        <v>22-22.1</v>
      </c>
      <c r="EQ316" s="22" t="str">
        <f t="shared" si="106"/>
        <v>22.1-22.2</v>
      </c>
      <c r="ER316" s="22" t="str">
        <f t="shared" si="106"/>
        <v>22.2-22.3</v>
      </c>
      <c r="ES316" s="48" t="str">
        <f t="shared" si="106"/>
        <v>22.3-22.4</v>
      </c>
      <c r="ET316" s="46" t="str">
        <f t="shared" si="106"/>
        <v>22.4-22.5</v>
      </c>
      <c r="EU316" s="48" t="str">
        <f t="shared" si="106"/>
        <v>22.5-22.6</v>
      </c>
      <c r="EV316" s="81" t="str">
        <f t="shared" si="106"/>
        <v>22.6-22.7</v>
      </c>
      <c r="EW316" s="22" t="s">
        <v>297</v>
      </c>
      <c r="EX316" s="83" t="s">
        <v>308</v>
      </c>
      <c r="EY316" s="84" t="s">
        <v>309</v>
      </c>
      <c r="EZ316" s="52" t="s">
        <v>310</v>
      </c>
      <c r="FX316" s="20"/>
      <c r="FY316" s="20"/>
      <c r="FZ316" s="20"/>
    </row>
    <row r="317" spans="128:182" x14ac:dyDescent="0.3">
      <c r="DX317" s="18"/>
      <c r="EA317" s="26" t="s">
        <v>412</v>
      </c>
      <c r="EB317" s="96">
        <f t="shared" ref="EB317:EJ323" si="107">COUNTIFS($CG:$CG,"N",$A:$A,"&gt;="&amp;EB$1,$A:$A,"&lt;"&amp;EC$1,$AG:$AG,$DZ318)+COUNTIFS($CG:$CG,"E",$A:$A,"&gt;="&amp;EB$1,$A:$A,"&lt;"&amp;EC$1,$AG:$AG,$DZ318)</f>
        <v>0</v>
      </c>
      <c r="EC317" s="28">
        <f t="shared" si="107"/>
        <v>0</v>
      </c>
      <c r="ED317" s="31">
        <f t="shared" si="107"/>
        <v>0</v>
      </c>
      <c r="EE317" s="31">
        <f t="shared" si="107"/>
        <v>0</v>
      </c>
      <c r="EF317" s="31">
        <f t="shared" si="107"/>
        <v>0</v>
      </c>
      <c r="EG317" s="31">
        <f t="shared" si="107"/>
        <v>0</v>
      </c>
      <c r="EH317" s="31">
        <f t="shared" si="107"/>
        <v>0</v>
      </c>
      <c r="EI317" s="31">
        <f t="shared" si="107"/>
        <v>0</v>
      </c>
      <c r="EJ317" s="31">
        <f t="shared" si="107"/>
        <v>0</v>
      </c>
      <c r="EK317" s="113">
        <f t="shared" ref="EK317:EK323" si="108">COUNTIFS($CG:$CG,"N",$A:$A,"&gt;="&amp;EK$1,$A:$A,"&lt;="&amp;EL$1,$AG:$AG,$DZ318)+COUNTIFS($CG:$CG,"E",$A:$A,"&gt;="&amp;EK$1,$A:$A,"&lt;="&amp;EL$1,$AG:$AG,$DZ318)</f>
        <v>0</v>
      </c>
      <c r="EL317" s="100">
        <f t="shared" ref="EL317:EL323" si="109">SUM(EB317:EK317)</f>
        <v>0</v>
      </c>
      <c r="EM317" s="31">
        <f t="shared" ref="EM317:EU323" si="110">COUNTIFS($CG:$CG,"S",$A:$A,"&gt;="&amp;EB$1,$A:$A,"&lt;"&amp;EC$1,$AG:$AG,$DZ318)+COUNTIFS($CG:$CG,"W",$A:$A,"&gt;="&amp;EB$1,$A:$A,"&lt;"&amp;EC$1,$AG:$AG,$DZ318)</f>
        <v>0</v>
      </c>
      <c r="EN317" s="31">
        <f t="shared" si="110"/>
        <v>0</v>
      </c>
      <c r="EO317" s="31">
        <f t="shared" si="110"/>
        <v>0</v>
      </c>
      <c r="EP317" s="31">
        <f t="shared" si="110"/>
        <v>0</v>
      </c>
      <c r="EQ317" s="31">
        <f t="shared" si="110"/>
        <v>0</v>
      </c>
      <c r="ER317" s="31">
        <f t="shared" si="110"/>
        <v>0</v>
      </c>
      <c r="ES317" s="98">
        <f t="shared" si="110"/>
        <v>0</v>
      </c>
      <c r="ET317" s="31">
        <f t="shared" si="110"/>
        <v>0</v>
      </c>
      <c r="EU317" s="98">
        <f t="shared" si="110"/>
        <v>0</v>
      </c>
      <c r="EV317" s="113">
        <f t="shared" ref="EV317:EV323" si="111">COUNTIFS($CG:$CG,"S",$A:$A,"&gt;="&amp;EK$1,$A:$A,"&lt;="&amp;EL$1,$AG:$AG,$DZ318)+COUNTIFS($CG:$CG,"W",$A:$A,"&gt;="&amp;EK$1,$A:$A,"&lt;="&amp;EL$1,$AG:$AG,$DZ318)</f>
        <v>0</v>
      </c>
      <c r="EW317" s="31">
        <f t="shared" ref="EW317:EW323" si="112">SUM(EM317:EV317)</f>
        <v>0</v>
      </c>
      <c r="EX317" s="58">
        <f t="shared" ref="EX317:EX323" si="113">IF($EL$324=0,0,EL317/$EL$324)</f>
        <v>0</v>
      </c>
      <c r="EY317" s="58">
        <f t="shared" ref="EY317:EY323" si="114">IF($EW$324=0,0,EW317/$EW$324)</f>
        <v>0</v>
      </c>
      <c r="EZ317" s="58">
        <f t="shared" ref="EZ317:EZ324" si="115">(EL317+EW317)/$EB$325</f>
        <v>0</v>
      </c>
      <c r="FX317" s="20"/>
      <c r="FY317" s="20"/>
      <c r="FZ317" s="20"/>
    </row>
    <row r="318" spans="128:182" x14ac:dyDescent="0.3">
      <c r="DX318" s="18"/>
      <c r="DZ318" s="168" t="s">
        <v>300</v>
      </c>
      <c r="EA318" s="99" t="s">
        <v>413</v>
      </c>
      <c r="EB318" s="31">
        <f t="shared" si="107"/>
        <v>0</v>
      </c>
      <c r="EC318" s="28">
        <f t="shared" si="107"/>
        <v>0</v>
      </c>
      <c r="ED318" s="31">
        <f t="shared" si="107"/>
        <v>0</v>
      </c>
      <c r="EE318" s="31">
        <f t="shared" si="107"/>
        <v>0</v>
      </c>
      <c r="EF318" s="31">
        <f t="shared" si="107"/>
        <v>0</v>
      </c>
      <c r="EG318" s="31">
        <f t="shared" si="107"/>
        <v>0</v>
      </c>
      <c r="EH318" s="31">
        <f t="shared" si="107"/>
        <v>0</v>
      </c>
      <c r="EI318" s="31">
        <f t="shared" si="107"/>
        <v>0</v>
      </c>
      <c r="EJ318" s="31">
        <f t="shared" si="107"/>
        <v>0</v>
      </c>
      <c r="EK318" s="113">
        <f t="shared" si="108"/>
        <v>0</v>
      </c>
      <c r="EL318" s="100">
        <f t="shared" si="109"/>
        <v>0</v>
      </c>
      <c r="EM318" s="31">
        <f t="shared" si="110"/>
        <v>0</v>
      </c>
      <c r="EN318" s="31">
        <f t="shared" si="110"/>
        <v>0</v>
      </c>
      <c r="EO318" s="31">
        <f t="shared" si="110"/>
        <v>0</v>
      </c>
      <c r="EP318" s="31">
        <f t="shared" si="110"/>
        <v>0</v>
      </c>
      <c r="EQ318" s="31">
        <f t="shared" si="110"/>
        <v>0</v>
      </c>
      <c r="ER318" s="31">
        <f t="shared" si="110"/>
        <v>0</v>
      </c>
      <c r="ES318" s="98">
        <f t="shared" si="110"/>
        <v>0</v>
      </c>
      <c r="ET318" s="31">
        <f t="shared" si="110"/>
        <v>0</v>
      </c>
      <c r="EU318" s="98">
        <f t="shared" si="110"/>
        <v>0</v>
      </c>
      <c r="EV318" s="113">
        <f t="shared" si="111"/>
        <v>0</v>
      </c>
      <c r="EW318" s="100">
        <f t="shared" si="112"/>
        <v>0</v>
      </c>
      <c r="EX318" s="58">
        <f t="shared" si="113"/>
        <v>0</v>
      </c>
      <c r="EY318" s="58">
        <f t="shared" si="114"/>
        <v>0</v>
      </c>
      <c r="EZ318" s="58">
        <f t="shared" si="115"/>
        <v>0</v>
      </c>
      <c r="FX318" s="20"/>
      <c r="FY318" s="20"/>
      <c r="FZ318" s="20"/>
    </row>
    <row r="319" spans="128:182" x14ac:dyDescent="0.3">
      <c r="DX319" s="18"/>
      <c r="DZ319" s="168" t="s">
        <v>414</v>
      </c>
      <c r="EA319" s="99" t="s">
        <v>415</v>
      </c>
      <c r="EB319" s="31">
        <f t="shared" si="107"/>
        <v>0</v>
      </c>
      <c r="EC319" s="28">
        <f t="shared" si="107"/>
        <v>2</v>
      </c>
      <c r="ED319" s="31">
        <f t="shared" si="107"/>
        <v>0</v>
      </c>
      <c r="EE319" s="31">
        <f t="shared" si="107"/>
        <v>0</v>
      </c>
      <c r="EF319" s="31">
        <f t="shared" si="107"/>
        <v>0</v>
      </c>
      <c r="EG319" s="31">
        <f t="shared" si="107"/>
        <v>0</v>
      </c>
      <c r="EH319" s="31">
        <f t="shared" si="107"/>
        <v>0</v>
      </c>
      <c r="EI319" s="31">
        <f t="shared" si="107"/>
        <v>0</v>
      </c>
      <c r="EJ319" s="31">
        <f t="shared" si="107"/>
        <v>0</v>
      </c>
      <c r="EK319" s="113">
        <f t="shared" si="108"/>
        <v>0</v>
      </c>
      <c r="EL319" s="100">
        <f t="shared" si="109"/>
        <v>2</v>
      </c>
      <c r="EM319" s="31">
        <f t="shared" si="110"/>
        <v>3</v>
      </c>
      <c r="EN319" s="31">
        <f t="shared" si="110"/>
        <v>10</v>
      </c>
      <c r="EO319" s="31">
        <f t="shared" si="110"/>
        <v>0</v>
      </c>
      <c r="EP319" s="31">
        <f t="shared" si="110"/>
        <v>0</v>
      </c>
      <c r="EQ319" s="31">
        <f t="shared" si="110"/>
        <v>0</v>
      </c>
      <c r="ER319" s="31">
        <f t="shared" si="110"/>
        <v>0</v>
      </c>
      <c r="ES319" s="98">
        <f t="shared" si="110"/>
        <v>0</v>
      </c>
      <c r="ET319" s="31">
        <f t="shared" si="110"/>
        <v>0</v>
      </c>
      <c r="EU319" s="98">
        <f t="shared" si="110"/>
        <v>0</v>
      </c>
      <c r="EV319" s="113">
        <f t="shared" si="111"/>
        <v>0</v>
      </c>
      <c r="EW319" s="100">
        <f>SUM(EM319:EV319)</f>
        <v>13</v>
      </c>
      <c r="EX319" s="58">
        <f t="shared" si="113"/>
        <v>0.14285714285714285</v>
      </c>
      <c r="EY319" s="58">
        <f t="shared" si="114"/>
        <v>0.56521739130434778</v>
      </c>
      <c r="EZ319" s="58">
        <f t="shared" si="115"/>
        <v>0.40540540540540543</v>
      </c>
      <c r="FX319" s="20"/>
      <c r="FY319" s="20"/>
      <c r="FZ319" s="20"/>
    </row>
    <row r="320" spans="128:182" x14ac:dyDescent="0.3">
      <c r="DX320" s="18"/>
      <c r="DZ320" s="168" t="s">
        <v>301</v>
      </c>
      <c r="EA320" s="99" t="s">
        <v>136</v>
      </c>
      <c r="EB320" s="31">
        <f t="shared" si="107"/>
        <v>0</v>
      </c>
      <c r="EC320" s="28">
        <f t="shared" si="107"/>
        <v>0</v>
      </c>
      <c r="ED320" s="31">
        <f t="shared" si="107"/>
        <v>0</v>
      </c>
      <c r="EE320" s="31">
        <f t="shared" si="107"/>
        <v>0</v>
      </c>
      <c r="EF320" s="31">
        <f t="shared" si="107"/>
        <v>0</v>
      </c>
      <c r="EG320" s="31">
        <f t="shared" si="107"/>
        <v>0</v>
      </c>
      <c r="EH320" s="31">
        <f t="shared" si="107"/>
        <v>0</v>
      </c>
      <c r="EI320" s="31">
        <f t="shared" si="107"/>
        <v>0</v>
      </c>
      <c r="EJ320" s="31">
        <f t="shared" si="107"/>
        <v>0</v>
      </c>
      <c r="EK320" s="113">
        <f t="shared" si="108"/>
        <v>0</v>
      </c>
      <c r="EL320" s="100">
        <f t="shared" si="109"/>
        <v>0</v>
      </c>
      <c r="EM320" s="31">
        <f t="shared" si="110"/>
        <v>0</v>
      </c>
      <c r="EN320" s="31">
        <f t="shared" si="110"/>
        <v>0</v>
      </c>
      <c r="EO320" s="31">
        <f t="shared" si="110"/>
        <v>0</v>
      </c>
      <c r="EP320" s="31">
        <f t="shared" si="110"/>
        <v>0</v>
      </c>
      <c r="EQ320" s="31">
        <f t="shared" si="110"/>
        <v>0</v>
      </c>
      <c r="ER320" s="31">
        <f t="shared" si="110"/>
        <v>0</v>
      </c>
      <c r="ES320" s="98">
        <f t="shared" si="110"/>
        <v>0</v>
      </c>
      <c r="ET320" s="31">
        <f t="shared" si="110"/>
        <v>0</v>
      </c>
      <c r="EU320" s="98">
        <f t="shared" si="110"/>
        <v>0</v>
      </c>
      <c r="EV320" s="113">
        <f t="shared" si="111"/>
        <v>0</v>
      </c>
      <c r="EW320" s="100">
        <f t="shared" si="112"/>
        <v>0</v>
      </c>
      <c r="EX320" s="58">
        <f t="shared" si="113"/>
        <v>0</v>
      </c>
      <c r="EY320" s="58">
        <f t="shared" si="114"/>
        <v>0</v>
      </c>
      <c r="EZ320" s="58">
        <f t="shared" si="115"/>
        <v>0</v>
      </c>
      <c r="FX320" s="20"/>
      <c r="FY320" s="20"/>
      <c r="FZ320" s="20"/>
    </row>
    <row r="321" spans="128:182" x14ac:dyDescent="0.3">
      <c r="DX321" s="18"/>
      <c r="DZ321" s="168" t="s">
        <v>285</v>
      </c>
      <c r="EA321" s="99" t="s">
        <v>416</v>
      </c>
      <c r="EB321" s="31">
        <f t="shared" si="107"/>
        <v>0</v>
      </c>
      <c r="EC321" s="28">
        <f t="shared" si="107"/>
        <v>10</v>
      </c>
      <c r="ED321" s="31">
        <f t="shared" si="107"/>
        <v>0</v>
      </c>
      <c r="EE321" s="31">
        <f t="shared" si="107"/>
        <v>0</v>
      </c>
      <c r="EF321" s="31">
        <f t="shared" si="107"/>
        <v>0</v>
      </c>
      <c r="EG321" s="31">
        <f t="shared" si="107"/>
        <v>0</v>
      </c>
      <c r="EH321" s="31">
        <f t="shared" si="107"/>
        <v>0</v>
      </c>
      <c r="EI321" s="31">
        <f t="shared" si="107"/>
        <v>0</v>
      </c>
      <c r="EJ321" s="31">
        <f t="shared" si="107"/>
        <v>0</v>
      </c>
      <c r="EK321" s="113">
        <f t="shared" si="108"/>
        <v>0</v>
      </c>
      <c r="EL321" s="100">
        <f t="shared" si="109"/>
        <v>10</v>
      </c>
      <c r="EM321" s="31">
        <f t="shared" si="110"/>
        <v>0</v>
      </c>
      <c r="EN321" s="31">
        <f t="shared" si="110"/>
        <v>7</v>
      </c>
      <c r="EO321" s="31">
        <f t="shared" si="110"/>
        <v>0</v>
      </c>
      <c r="EP321" s="31">
        <f t="shared" si="110"/>
        <v>0</v>
      </c>
      <c r="EQ321" s="31">
        <f t="shared" si="110"/>
        <v>0</v>
      </c>
      <c r="ER321" s="31">
        <f t="shared" si="110"/>
        <v>0</v>
      </c>
      <c r="ES321" s="98">
        <f t="shared" si="110"/>
        <v>0</v>
      </c>
      <c r="ET321" s="31">
        <f t="shared" si="110"/>
        <v>0</v>
      </c>
      <c r="EU321" s="98">
        <f t="shared" si="110"/>
        <v>0</v>
      </c>
      <c r="EV321" s="113">
        <f t="shared" si="111"/>
        <v>0</v>
      </c>
      <c r="EW321" s="100">
        <f t="shared" si="112"/>
        <v>7</v>
      </c>
      <c r="EX321" s="58">
        <f t="shared" si="113"/>
        <v>0.7142857142857143</v>
      </c>
      <c r="EY321" s="58">
        <f t="shared" si="114"/>
        <v>0.30434782608695654</v>
      </c>
      <c r="EZ321" s="58">
        <f t="shared" si="115"/>
        <v>0.45945945945945948</v>
      </c>
      <c r="FX321" s="20"/>
      <c r="FY321" s="20"/>
      <c r="FZ321" s="20"/>
    </row>
    <row r="322" spans="128:182" x14ac:dyDescent="0.3">
      <c r="DX322" s="18"/>
      <c r="DZ322" s="168" t="s">
        <v>292</v>
      </c>
      <c r="EA322" s="99" t="s">
        <v>417</v>
      </c>
      <c r="EB322" s="31">
        <f t="shared" si="107"/>
        <v>0</v>
      </c>
      <c r="EC322" s="28">
        <f t="shared" si="107"/>
        <v>0</v>
      </c>
      <c r="ED322" s="31">
        <f t="shared" si="107"/>
        <v>0</v>
      </c>
      <c r="EE322" s="31">
        <f t="shared" si="107"/>
        <v>0</v>
      </c>
      <c r="EF322" s="31">
        <f t="shared" si="107"/>
        <v>0</v>
      </c>
      <c r="EG322" s="31">
        <f t="shared" si="107"/>
        <v>0</v>
      </c>
      <c r="EH322" s="31">
        <f t="shared" si="107"/>
        <v>0</v>
      </c>
      <c r="EI322" s="31">
        <f t="shared" si="107"/>
        <v>0</v>
      </c>
      <c r="EJ322" s="31">
        <f t="shared" si="107"/>
        <v>0</v>
      </c>
      <c r="EK322" s="113">
        <f t="shared" si="108"/>
        <v>0</v>
      </c>
      <c r="EL322" s="100">
        <f t="shared" si="109"/>
        <v>0</v>
      </c>
      <c r="EM322" s="31">
        <f t="shared" si="110"/>
        <v>0</v>
      </c>
      <c r="EN322" s="31">
        <f t="shared" si="110"/>
        <v>0</v>
      </c>
      <c r="EO322" s="31">
        <f t="shared" si="110"/>
        <v>0</v>
      </c>
      <c r="EP322" s="31">
        <f t="shared" si="110"/>
        <v>0</v>
      </c>
      <c r="EQ322" s="31">
        <f t="shared" si="110"/>
        <v>0</v>
      </c>
      <c r="ER322" s="31">
        <f t="shared" si="110"/>
        <v>0</v>
      </c>
      <c r="ES322" s="98">
        <f t="shared" si="110"/>
        <v>0</v>
      </c>
      <c r="ET322" s="31">
        <f t="shared" si="110"/>
        <v>0</v>
      </c>
      <c r="EU322" s="98">
        <f t="shared" si="110"/>
        <v>0</v>
      </c>
      <c r="EV322" s="113">
        <f t="shared" si="111"/>
        <v>0</v>
      </c>
      <c r="EW322" s="100">
        <f t="shared" si="112"/>
        <v>0</v>
      </c>
      <c r="EX322" s="58">
        <f t="shared" si="113"/>
        <v>0</v>
      </c>
      <c r="EY322" s="58">
        <f t="shared" si="114"/>
        <v>0</v>
      </c>
      <c r="EZ322" s="58">
        <f t="shared" si="115"/>
        <v>0</v>
      </c>
      <c r="FX322" s="20"/>
      <c r="FY322" s="20"/>
      <c r="FZ322" s="20"/>
    </row>
    <row r="323" spans="128:182" ht="15" thickBot="1" x14ac:dyDescent="0.35">
      <c r="DX323" s="18"/>
      <c r="DZ323" s="168" t="s">
        <v>135</v>
      </c>
      <c r="EA323" s="35" t="s">
        <v>418</v>
      </c>
      <c r="EB323" s="44">
        <f t="shared" si="107"/>
        <v>0</v>
      </c>
      <c r="EC323" s="28">
        <f t="shared" si="107"/>
        <v>2</v>
      </c>
      <c r="ED323" s="44">
        <f t="shared" si="107"/>
        <v>0</v>
      </c>
      <c r="EE323" s="44">
        <f t="shared" si="107"/>
        <v>0</v>
      </c>
      <c r="EF323" s="31">
        <f t="shared" si="107"/>
        <v>0</v>
      </c>
      <c r="EG323" s="44">
        <f t="shared" si="107"/>
        <v>0</v>
      </c>
      <c r="EH323" s="31">
        <f t="shared" si="107"/>
        <v>0</v>
      </c>
      <c r="EI323" s="31">
        <f t="shared" si="107"/>
        <v>0</v>
      </c>
      <c r="EJ323" s="31">
        <f t="shared" si="107"/>
        <v>0</v>
      </c>
      <c r="EK323" s="113">
        <f t="shared" si="108"/>
        <v>0</v>
      </c>
      <c r="EL323" s="100">
        <f t="shared" si="109"/>
        <v>2</v>
      </c>
      <c r="EM323" s="31">
        <f t="shared" si="110"/>
        <v>1</v>
      </c>
      <c r="EN323" s="31">
        <f t="shared" si="110"/>
        <v>2</v>
      </c>
      <c r="EO323" s="31">
        <f t="shared" si="110"/>
        <v>0</v>
      </c>
      <c r="EP323" s="31">
        <f t="shared" si="110"/>
        <v>0</v>
      </c>
      <c r="EQ323" s="31">
        <f t="shared" si="110"/>
        <v>0</v>
      </c>
      <c r="ER323" s="44">
        <f t="shared" si="110"/>
        <v>0</v>
      </c>
      <c r="ES323" s="98">
        <f t="shared" si="110"/>
        <v>0</v>
      </c>
      <c r="ET323" s="31">
        <f t="shared" si="110"/>
        <v>0</v>
      </c>
      <c r="EU323" s="98">
        <f t="shared" si="110"/>
        <v>0</v>
      </c>
      <c r="EV323" s="113">
        <f t="shared" si="111"/>
        <v>0</v>
      </c>
      <c r="EW323" s="100">
        <f t="shared" si="112"/>
        <v>3</v>
      </c>
      <c r="EX323" s="58">
        <f t="shared" si="113"/>
        <v>0.14285714285714285</v>
      </c>
      <c r="EY323" s="58">
        <f t="shared" si="114"/>
        <v>0.13043478260869565</v>
      </c>
      <c r="EZ323" s="58">
        <f t="shared" si="115"/>
        <v>0.13513513513513514</v>
      </c>
      <c r="FX323" s="20"/>
      <c r="FY323" s="20"/>
      <c r="FZ323" s="20"/>
    </row>
    <row r="324" spans="128:182" ht="15" thickBot="1" x14ac:dyDescent="0.35">
      <c r="DX324" s="18"/>
      <c r="DZ324" s="168" t="s">
        <v>419</v>
      </c>
      <c r="EA324" s="71" t="s">
        <v>297</v>
      </c>
      <c r="EB324" s="114">
        <f>SUM(EB317:EB323)</f>
        <v>0</v>
      </c>
      <c r="EC324" s="115">
        <f t="shared" ref="EC324:EW324" si="116">SUM(EC317:EC323)</f>
        <v>14</v>
      </c>
      <c r="ED324" s="43">
        <f t="shared" si="116"/>
        <v>0</v>
      </c>
      <c r="EE324" s="114">
        <f t="shared" si="116"/>
        <v>0</v>
      </c>
      <c r="EF324" s="40">
        <f t="shared" si="116"/>
        <v>0</v>
      </c>
      <c r="EG324" s="43">
        <f t="shared" si="116"/>
        <v>0</v>
      </c>
      <c r="EH324" s="40">
        <f t="shared" si="116"/>
        <v>0</v>
      </c>
      <c r="EI324" s="40">
        <f t="shared" si="116"/>
        <v>0</v>
      </c>
      <c r="EJ324" s="40">
        <f t="shared" si="116"/>
        <v>0</v>
      </c>
      <c r="EK324" s="43">
        <f t="shared" si="116"/>
        <v>0</v>
      </c>
      <c r="EL324" s="40">
        <f t="shared" si="116"/>
        <v>14</v>
      </c>
      <c r="EM324" s="40">
        <f t="shared" si="116"/>
        <v>4</v>
      </c>
      <c r="EN324" s="40">
        <f t="shared" si="116"/>
        <v>19</v>
      </c>
      <c r="EO324" s="40">
        <f t="shared" si="116"/>
        <v>0</v>
      </c>
      <c r="EP324" s="40">
        <f t="shared" si="116"/>
        <v>0</v>
      </c>
      <c r="EQ324" s="40">
        <f t="shared" si="116"/>
        <v>0</v>
      </c>
      <c r="ER324" s="43">
        <f>SUM(ER317:ER323)</f>
        <v>0</v>
      </c>
      <c r="ES324" s="169">
        <f>SUM(ES317:ES323)</f>
        <v>0</v>
      </c>
      <c r="ET324" s="40">
        <f>SUM(ET317:ET323)</f>
        <v>0</v>
      </c>
      <c r="EU324" s="42">
        <f>SUM(EU317:EU323)</f>
        <v>0</v>
      </c>
      <c r="EV324" s="43">
        <f>SUM(EV317:EV323)</f>
        <v>0</v>
      </c>
      <c r="EW324" s="42">
        <f t="shared" si="116"/>
        <v>23</v>
      </c>
      <c r="EX324" s="58">
        <f>SUM(EX317:EX323)</f>
        <v>1</v>
      </c>
      <c r="EY324" s="58">
        <f>SUM(EY317:EY323)</f>
        <v>1</v>
      </c>
      <c r="EZ324" s="58">
        <f t="shared" si="115"/>
        <v>1</v>
      </c>
      <c r="FX324" s="20"/>
      <c r="FY324" s="20"/>
      <c r="FZ324" s="20"/>
    </row>
    <row r="325" spans="128:182" ht="15" thickBot="1" x14ac:dyDescent="0.35">
      <c r="DX325" s="18"/>
      <c r="EA325" s="76" t="s">
        <v>297</v>
      </c>
      <c r="EB325" s="270">
        <f>SUM(EL324,EW324)</f>
        <v>37</v>
      </c>
      <c r="EC325" s="271"/>
      <c r="ED325" s="271"/>
      <c r="EE325" s="271"/>
      <c r="EF325" s="271"/>
      <c r="EG325" s="271"/>
      <c r="EH325" s="271"/>
      <c r="EI325" s="271"/>
      <c r="EJ325" s="271"/>
      <c r="EK325" s="271"/>
      <c r="EL325" s="271"/>
      <c r="EM325" s="271"/>
      <c r="EN325" s="271"/>
      <c r="EO325" s="271"/>
      <c r="EP325" s="271"/>
      <c r="EQ325" s="271"/>
      <c r="ER325" s="271"/>
      <c r="ES325" s="271"/>
      <c r="ET325" s="271"/>
      <c r="EU325" s="271"/>
      <c r="EV325" s="271"/>
      <c r="EW325" s="272"/>
      <c r="FX325" s="20"/>
      <c r="FY325" s="20"/>
      <c r="FZ325" s="20"/>
    </row>
    <row r="326" spans="128:182" x14ac:dyDescent="0.3">
      <c r="DX326" s="18"/>
      <c r="FX326" s="20"/>
      <c r="FY326" s="20"/>
      <c r="FZ326" s="20"/>
    </row>
    <row r="327" spans="128:182" x14ac:dyDescent="0.3">
      <c r="DX327" s="18"/>
      <c r="FX327" s="20"/>
      <c r="FY327" s="20"/>
      <c r="FZ327" s="20"/>
    </row>
    <row r="328" spans="128:182" x14ac:dyDescent="0.3">
      <c r="DX328" s="18"/>
      <c r="FX328" s="20"/>
      <c r="FY328" s="20"/>
      <c r="FZ328" s="20"/>
    </row>
    <row r="329" spans="128:182" x14ac:dyDescent="0.3">
      <c r="DX329" s="18"/>
      <c r="FX329" s="20"/>
      <c r="FY329" s="20"/>
      <c r="FZ329" s="20"/>
    </row>
    <row r="330" spans="128:182" x14ac:dyDescent="0.3">
      <c r="DX330" s="18"/>
      <c r="EA330" s="170"/>
      <c r="FX330" s="20"/>
      <c r="FY330" s="20"/>
      <c r="FZ330" s="20"/>
    </row>
    <row r="331" spans="128:182" ht="15" thickBot="1" x14ac:dyDescent="0.35">
      <c r="DX331" s="18"/>
      <c r="EA331" s="171"/>
      <c r="FX331" s="20"/>
      <c r="FY331" s="20"/>
      <c r="FZ331" s="20"/>
    </row>
    <row r="332" spans="128:182" ht="15" thickBot="1" x14ac:dyDescent="0.35">
      <c r="DX332" s="18"/>
      <c r="EB332" s="256" t="s">
        <v>306</v>
      </c>
      <c r="EC332" s="257"/>
      <c r="ED332" s="257"/>
      <c r="EE332" s="257"/>
      <c r="EF332" s="257"/>
      <c r="EG332" s="257"/>
      <c r="EH332" s="257"/>
      <c r="EI332" s="257"/>
      <c r="EJ332" s="257"/>
      <c r="EK332" s="257"/>
      <c r="EL332" s="258"/>
      <c r="EM332" s="256" t="s">
        <v>307</v>
      </c>
      <c r="EN332" s="257"/>
      <c r="EO332" s="257"/>
      <c r="EP332" s="257"/>
      <c r="EQ332" s="257"/>
      <c r="ER332" s="257"/>
      <c r="ES332" s="257"/>
      <c r="ET332" s="257"/>
      <c r="EU332" s="257"/>
      <c r="EV332" s="257"/>
      <c r="EW332" s="258"/>
      <c r="EX332" s="263" t="s">
        <v>295</v>
      </c>
      <c r="EY332" s="263"/>
      <c r="EZ332" s="263"/>
      <c r="FX332" s="20"/>
      <c r="FY332" s="20"/>
      <c r="FZ332" s="20"/>
    </row>
    <row r="333" spans="128:182" ht="15" thickBot="1" x14ac:dyDescent="0.35">
      <c r="DX333" s="18"/>
      <c r="EA333" s="39" t="s">
        <v>420</v>
      </c>
      <c r="EB333" s="22" t="str">
        <f t="shared" ref="EB333:EK333" si="117">EB4</f>
        <v>21.7-21.8</v>
      </c>
      <c r="EC333" s="93" t="str">
        <f t="shared" si="117"/>
        <v>21.8-21.9</v>
      </c>
      <c r="ED333" s="22" t="str">
        <f t="shared" si="117"/>
        <v>21.9-22</v>
      </c>
      <c r="EE333" s="22" t="str">
        <f t="shared" si="117"/>
        <v>22-22.1</v>
      </c>
      <c r="EF333" s="22" t="str">
        <f t="shared" si="117"/>
        <v>22.1-22.2</v>
      </c>
      <c r="EG333" s="22" t="str">
        <f t="shared" si="117"/>
        <v>22.2-22.3</v>
      </c>
      <c r="EH333" s="22" t="str">
        <f t="shared" si="117"/>
        <v>22.3-22.4</v>
      </c>
      <c r="EI333" s="22" t="str">
        <f t="shared" si="117"/>
        <v>22.4-22.5</v>
      </c>
      <c r="EJ333" s="22" t="str">
        <f t="shared" si="117"/>
        <v>22.5-22.6</v>
      </c>
      <c r="EK333" s="94" t="str">
        <f t="shared" si="117"/>
        <v>22.6-22.7</v>
      </c>
      <c r="EL333" s="22" t="s">
        <v>297</v>
      </c>
      <c r="EM333" s="22" t="str">
        <f t="shared" ref="EM333:EV333" si="118">EB$4</f>
        <v>21.7-21.8</v>
      </c>
      <c r="EN333" s="24" t="str">
        <f t="shared" si="118"/>
        <v>21.8-21.9</v>
      </c>
      <c r="EO333" s="24" t="str">
        <f t="shared" si="118"/>
        <v>21.9-22</v>
      </c>
      <c r="EP333" s="24" t="str">
        <f t="shared" si="118"/>
        <v>22-22.1</v>
      </c>
      <c r="EQ333" s="22" t="str">
        <f t="shared" si="118"/>
        <v>22.1-22.2</v>
      </c>
      <c r="ER333" s="22" t="str">
        <f t="shared" si="118"/>
        <v>22.2-22.3</v>
      </c>
      <c r="ES333" s="46" t="str">
        <f t="shared" si="118"/>
        <v>22.3-22.4</v>
      </c>
      <c r="ET333" s="46" t="str">
        <f t="shared" si="118"/>
        <v>22.4-22.5</v>
      </c>
      <c r="EU333" s="46" t="str">
        <f t="shared" si="118"/>
        <v>22.5-22.6</v>
      </c>
      <c r="EV333" s="48" t="str">
        <f t="shared" si="118"/>
        <v>22.6-22.7</v>
      </c>
      <c r="EW333" s="22" t="s">
        <v>297</v>
      </c>
      <c r="EX333" s="83" t="s">
        <v>308</v>
      </c>
      <c r="EY333" s="84" t="s">
        <v>309</v>
      </c>
      <c r="EZ333" s="52" t="s">
        <v>310</v>
      </c>
      <c r="FX333" s="20"/>
      <c r="FY333" s="20"/>
      <c r="FZ333" s="20"/>
    </row>
    <row r="334" spans="128:182" x14ac:dyDescent="0.3">
      <c r="DX334" s="18"/>
      <c r="EA334" s="172" t="s">
        <v>421</v>
      </c>
      <c r="EB334" s="31">
        <f t="shared" ref="EB334:EJ358" si="119">COUNTIFS($CG:$CG,"N",$A:$A,"&gt;="&amp;EB$1,$A:$A,"&lt;"&amp;EC$1,$AH:$AH,$DZ335)+COUNTIFS($CG:$CG,"E",$A:$A,"&gt;="&amp;EB$1,$A:$A,"&lt;"&amp;EC$1,$AH:$AH,$DZ335)</f>
        <v>0</v>
      </c>
      <c r="EC334" s="112">
        <f t="shared" si="119"/>
        <v>5</v>
      </c>
      <c r="ED334" s="31">
        <f t="shared" si="119"/>
        <v>0</v>
      </c>
      <c r="EE334" s="31">
        <f t="shared" si="119"/>
        <v>0</v>
      </c>
      <c r="EF334" s="31">
        <f t="shared" si="119"/>
        <v>0</v>
      </c>
      <c r="EG334" s="31">
        <f t="shared" si="119"/>
        <v>0</v>
      </c>
      <c r="EH334" s="31">
        <f t="shared" si="119"/>
        <v>0</v>
      </c>
      <c r="EI334" s="31">
        <f t="shared" si="119"/>
        <v>0</v>
      </c>
      <c r="EJ334" s="31">
        <f t="shared" si="119"/>
        <v>0</v>
      </c>
      <c r="EK334" s="113">
        <f t="shared" ref="EK334:EK358" si="120">COUNTIFS($CG:$CG,"N",$A:$A,"&gt;="&amp;EK$1,$A:$A,"&lt;="&amp;EL$1,$AH:$AH,$DZ335)+COUNTIFS($CG:$CG,"E",$A:$A,"&gt;="&amp;EK$1,$A:$A,"&lt;="&amp;EL$1,$AH:$AH,$DZ335)</f>
        <v>0</v>
      </c>
      <c r="EL334" s="31">
        <f>SUM(EB334:EK334)</f>
        <v>5</v>
      </c>
      <c r="EM334" s="31">
        <f t="shared" ref="EM334:EU358" si="121">COUNTIFS($CG:$CG,"S",$A:$A,"&gt;="&amp;EB$1,$A:$A,"&lt;"&amp;EC$1,$AH:$AH,$DZ335)+COUNTIFS($CG:$CG,"W",$A:$A,"&gt;="&amp;EB$1,$A:$A,"&lt;"&amp;EC$1,$AH:$AH,$DZ335)</f>
        <v>2</v>
      </c>
      <c r="EN334" s="98">
        <f t="shared" si="121"/>
        <v>5</v>
      </c>
      <c r="EO334" s="98">
        <f t="shared" si="121"/>
        <v>0</v>
      </c>
      <c r="EP334" s="98">
        <f t="shared" si="121"/>
        <v>0</v>
      </c>
      <c r="EQ334" s="31">
        <f t="shared" si="121"/>
        <v>0</v>
      </c>
      <c r="ER334" s="31">
        <f t="shared" si="121"/>
        <v>0</v>
      </c>
      <c r="ES334" s="31">
        <f t="shared" si="121"/>
        <v>0</v>
      </c>
      <c r="ET334" s="31">
        <f t="shared" si="121"/>
        <v>0</v>
      </c>
      <c r="EU334" s="31">
        <f t="shared" si="121"/>
        <v>0</v>
      </c>
      <c r="EV334" s="113">
        <f t="shared" ref="EV334:EV358" si="122">COUNTIFS($CG:$CG,"S",$A:$A,"&gt;="&amp;EK$1,$A:$A,"&lt;="&amp;EL$1,$AH:$AH,$DZ335)+COUNTIFS($CG:$CG,"W",$A:$A,"&gt;="&amp;EK$1,$A:$A,"&lt;="&amp;EL$1,$AH:$AH,$DZ335)</f>
        <v>0</v>
      </c>
      <c r="EW334" s="31">
        <f>SUM(EM334:EV334)</f>
        <v>7</v>
      </c>
      <c r="EX334" s="58">
        <f t="shared" ref="EX334:EX358" si="123">IF($EL$359=0,0,EL334/$EL$359)</f>
        <v>0.35714285714285715</v>
      </c>
      <c r="EY334" s="58">
        <f t="shared" ref="EY334:EY358" si="124">IF($EW$359=0,0,EW334/$EW$359)</f>
        <v>0.30434782608695654</v>
      </c>
      <c r="EZ334" s="58">
        <f t="shared" ref="EZ334:EZ359" si="125">(EL334+EW334)/$EB$360</f>
        <v>0.32432432432432434</v>
      </c>
      <c r="FX334" s="20"/>
      <c r="FY334" s="20"/>
      <c r="FZ334" s="20"/>
    </row>
    <row r="335" spans="128:182" x14ac:dyDescent="0.3">
      <c r="DX335" s="18"/>
      <c r="DZ335" s="173" t="s">
        <v>422</v>
      </c>
      <c r="EA335" s="174" t="s">
        <v>423</v>
      </c>
      <c r="EB335" s="31">
        <f t="shared" si="119"/>
        <v>0</v>
      </c>
      <c r="EC335" s="112">
        <f t="shared" si="119"/>
        <v>5</v>
      </c>
      <c r="ED335" s="31">
        <f t="shared" si="119"/>
        <v>0</v>
      </c>
      <c r="EE335" s="31">
        <f t="shared" si="119"/>
        <v>0</v>
      </c>
      <c r="EF335" s="31">
        <f t="shared" si="119"/>
        <v>0</v>
      </c>
      <c r="EG335" s="31">
        <f t="shared" si="119"/>
        <v>0</v>
      </c>
      <c r="EH335" s="31">
        <f t="shared" si="119"/>
        <v>0</v>
      </c>
      <c r="EI335" s="31">
        <f t="shared" si="119"/>
        <v>0</v>
      </c>
      <c r="EJ335" s="31">
        <f t="shared" si="119"/>
        <v>0</v>
      </c>
      <c r="EK335" s="113">
        <f t="shared" si="120"/>
        <v>0</v>
      </c>
      <c r="EL335" s="31">
        <f t="shared" ref="EL335:EL358" si="126">SUM(EB335:EK335)</f>
        <v>5</v>
      </c>
      <c r="EM335" s="31">
        <f t="shared" si="121"/>
        <v>0</v>
      </c>
      <c r="EN335" s="98">
        <f t="shared" si="121"/>
        <v>6</v>
      </c>
      <c r="EO335" s="98">
        <f t="shared" si="121"/>
        <v>0</v>
      </c>
      <c r="EP335" s="98">
        <f t="shared" si="121"/>
        <v>0</v>
      </c>
      <c r="EQ335" s="31">
        <f t="shared" si="121"/>
        <v>0</v>
      </c>
      <c r="ER335" s="31">
        <f t="shared" si="121"/>
        <v>0</v>
      </c>
      <c r="ES335" s="31">
        <f t="shared" si="121"/>
        <v>0</v>
      </c>
      <c r="ET335" s="31">
        <f t="shared" si="121"/>
        <v>0</v>
      </c>
      <c r="EU335" s="31">
        <f t="shared" si="121"/>
        <v>0</v>
      </c>
      <c r="EV335" s="113">
        <f t="shared" si="122"/>
        <v>0</v>
      </c>
      <c r="EW335" s="31">
        <f t="shared" ref="EW335:EW358" si="127">SUM(EM335:EV335)</f>
        <v>6</v>
      </c>
      <c r="EX335" s="58">
        <f t="shared" si="123"/>
        <v>0.35714285714285715</v>
      </c>
      <c r="EY335" s="58">
        <f t="shared" si="124"/>
        <v>0.2608695652173913</v>
      </c>
      <c r="EZ335" s="58">
        <f t="shared" si="125"/>
        <v>0.29729729729729731</v>
      </c>
      <c r="FX335" s="20"/>
      <c r="FY335" s="20"/>
      <c r="FZ335" s="20"/>
    </row>
    <row r="336" spans="128:182" x14ac:dyDescent="0.3">
      <c r="DX336" s="18"/>
      <c r="DZ336" s="173" t="s">
        <v>424</v>
      </c>
      <c r="EA336" s="174" t="s">
        <v>425</v>
      </c>
      <c r="EB336" s="31">
        <f t="shared" si="119"/>
        <v>0</v>
      </c>
      <c r="EC336" s="112">
        <f t="shared" si="119"/>
        <v>2</v>
      </c>
      <c r="ED336" s="31">
        <f t="shared" si="119"/>
        <v>0</v>
      </c>
      <c r="EE336" s="31">
        <f t="shared" si="119"/>
        <v>0</v>
      </c>
      <c r="EF336" s="31">
        <f t="shared" si="119"/>
        <v>0</v>
      </c>
      <c r="EG336" s="31">
        <f t="shared" si="119"/>
        <v>0</v>
      </c>
      <c r="EH336" s="31">
        <f t="shared" si="119"/>
        <v>0</v>
      </c>
      <c r="EI336" s="31">
        <f t="shared" si="119"/>
        <v>0</v>
      </c>
      <c r="EJ336" s="31">
        <f t="shared" si="119"/>
        <v>0</v>
      </c>
      <c r="EK336" s="113">
        <f t="shared" si="120"/>
        <v>0</v>
      </c>
      <c r="EL336" s="31">
        <f t="shared" si="126"/>
        <v>2</v>
      </c>
      <c r="EM336" s="31">
        <f t="shared" si="121"/>
        <v>1</v>
      </c>
      <c r="EN336" s="98">
        <f t="shared" si="121"/>
        <v>1</v>
      </c>
      <c r="EO336" s="98">
        <f t="shared" si="121"/>
        <v>0</v>
      </c>
      <c r="EP336" s="98">
        <f t="shared" si="121"/>
        <v>0</v>
      </c>
      <c r="EQ336" s="31">
        <f t="shared" si="121"/>
        <v>0</v>
      </c>
      <c r="ER336" s="31">
        <f t="shared" si="121"/>
        <v>0</v>
      </c>
      <c r="ES336" s="31">
        <f t="shared" si="121"/>
        <v>0</v>
      </c>
      <c r="ET336" s="31">
        <f t="shared" si="121"/>
        <v>0</v>
      </c>
      <c r="EU336" s="31">
        <f t="shared" si="121"/>
        <v>0</v>
      </c>
      <c r="EV336" s="113">
        <f t="shared" si="122"/>
        <v>0</v>
      </c>
      <c r="EW336" s="31">
        <f t="shared" si="127"/>
        <v>2</v>
      </c>
      <c r="EX336" s="58">
        <f t="shared" si="123"/>
        <v>0.14285714285714285</v>
      </c>
      <c r="EY336" s="58">
        <f t="shared" si="124"/>
        <v>8.6956521739130432E-2</v>
      </c>
      <c r="EZ336" s="58">
        <f t="shared" si="125"/>
        <v>0.10810810810810811</v>
      </c>
      <c r="FX336" s="20"/>
      <c r="FY336" s="20"/>
      <c r="FZ336" s="20"/>
    </row>
    <row r="337" spans="128:182" x14ac:dyDescent="0.3">
      <c r="DX337" s="18"/>
      <c r="DZ337" s="173" t="s">
        <v>426</v>
      </c>
      <c r="EA337" s="174" t="s">
        <v>427</v>
      </c>
      <c r="EB337" s="31">
        <f t="shared" si="119"/>
        <v>0</v>
      </c>
      <c r="EC337" s="112">
        <f t="shared" si="119"/>
        <v>0</v>
      </c>
      <c r="ED337" s="31">
        <f t="shared" si="119"/>
        <v>0</v>
      </c>
      <c r="EE337" s="31">
        <f t="shared" si="119"/>
        <v>0</v>
      </c>
      <c r="EF337" s="31">
        <f t="shared" si="119"/>
        <v>0</v>
      </c>
      <c r="EG337" s="31">
        <f t="shared" si="119"/>
        <v>0</v>
      </c>
      <c r="EH337" s="31">
        <f t="shared" si="119"/>
        <v>0</v>
      </c>
      <c r="EI337" s="31">
        <f t="shared" si="119"/>
        <v>0</v>
      </c>
      <c r="EJ337" s="31">
        <f t="shared" si="119"/>
        <v>0</v>
      </c>
      <c r="EK337" s="113">
        <f t="shared" si="120"/>
        <v>0</v>
      </c>
      <c r="EL337" s="31">
        <f t="shared" si="126"/>
        <v>0</v>
      </c>
      <c r="EM337" s="31">
        <f t="shared" si="121"/>
        <v>0</v>
      </c>
      <c r="EN337" s="98">
        <f t="shared" si="121"/>
        <v>0</v>
      </c>
      <c r="EO337" s="98">
        <f t="shared" si="121"/>
        <v>0</v>
      </c>
      <c r="EP337" s="98">
        <f t="shared" si="121"/>
        <v>0</v>
      </c>
      <c r="EQ337" s="31">
        <f t="shared" si="121"/>
        <v>0</v>
      </c>
      <c r="ER337" s="31">
        <f t="shared" si="121"/>
        <v>0</v>
      </c>
      <c r="ES337" s="31">
        <f t="shared" si="121"/>
        <v>0</v>
      </c>
      <c r="ET337" s="31">
        <f t="shared" si="121"/>
        <v>0</v>
      </c>
      <c r="EU337" s="31">
        <f t="shared" si="121"/>
        <v>0</v>
      </c>
      <c r="EV337" s="113">
        <f t="shared" si="122"/>
        <v>0</v>
      </c>
      <c r="EW337" s="31">
        <f t="shared" si="127"/>
        <v>0</v>
      </c>
      <c r="EX337" s="58">
        <f t="shared" si="123"/>
        <v>0</v>
      </c>
      <c r="EY337" s="58">
        <f t="shared" si="124"/>
        <v>0</v>
      </c>
      <c r="EZ337" s="58">
        <f t="shared" si="125"/>
        <v>0</v>
      </c>
      <c r="FX337" s="20"/>
      <c r="FY337" s="20"/>
      <c r="FZ337" s="20"/>
    </row>
    <row r="338" spans="128:182" x14ac:dyDescent="0.3">
      <c r="DX338" s="18"/>
      <c r="DZ338" s="173" t="s">
        <v>428</v>
      </c>
      <c r="EA338" s="174" t="s">
        <v>429</v>
      </c>
      <c r="EB338" s="31">
        <f t="shared" si="119"/>
        <v>0</v>
      </c>
      <c r="EC338" s="112">
        <f t="shared" si="119"/>
        <v>0</v>
      </c>
      <c r="ED338" s="31">
        <f t="shared" si="119"/>
        <v>0</v>
      </c>
      <c r="EE338" s="31">
        <f t="shared" si="119"/>
        <v>0</v>
      </c>
      <c r="EF338" s="31">
        <f t="shared" si="119"/>
        <v>0</v>
      </c>
      <c r="EG338" s="31">
        <f t="shared" si="119"/>
        <v>0</v>
      </c>
      <c r="EH338" s="31">
        <f t="shared" si="119"/>
        <v>0</v>
      </c>
      <c r="EI338" s="31">
        <f t="shared" si="119"/>
        <v>0</v>
      </c>
      <c r="EJ338" s="31">
        <f t="shared" si="119"/>
        <v>0</v>
      </c>
      <c r="EK338" s="113">
        <f t="shared" si="120"/>
        <v>0</v>
      </c>
      <c r="EL338" s="31">
        <f t="shared" si="126"/>
        <v>0</v>
      </c>
      <c r="EM338" s="31">
        <f t="shared" si="121"/>
        <v>0</v>
      </c>
      <c r="EN338" s="98">
        <f t="shared" si="121"/>
        <v>0</v>
      </c>
      <c r="EO338" s="98">
        <f t="shared" si="121"/>
        <v>0</v>
      </c>
      <c r="EP338" s="98">
        <f t="shared" si="121"/>
        <v>0</v>
      </c>
      <c r="EQ338" s="31">
        <f t="shared" si="121"/>
        <v>0</v>
      </c>
      <c r="ER338" s="31">
        <f t="shared" si="121"/>
        <v>0</v>
      </c>
      <c r="ES338" s="31">
        <f t="shared" si="121"/>
        <v>0</v>
      </c>
      <c r="ET338" s="31">
        <f t="shared" si="121"/>
        <v>0</v>
      </c>
      <c r="EU338" s="31">
        <f t="shared" si="121"/>
        <v>0</v>
      </c>
      <c r="EV338" s="113">
        <f t="shared" si="122"/>
        <v>0</v>
      </c>
      <c r="EW338" s="31">
        <f t="shared" si="127"/>
        <v>0</v>
      </c>
      <c r="EX338" s="58">
        <f t="shared" si="123"/>
        <v>0</v>
      </c>
      <c r="EY338" s="58">
        <f t="shared" si="124"/>
        <v>0</v>
      </c>
      <c r="EZ338" s="58">
        <f t="shared" si="125"/>
        <v>0</v>
      </c>
      <c r="FX338" s="20"/>
      <c r="FY338" s="20"/>
      <c r="FZ338" s="20"/>
    </row>
    <row r="339" spans="128:182" x14ac:dyDescent="0.3">
      <c r="DX339" s="18"/>
      <c r="DZ339" s="173" t="s">
        <v>430</v>
      </c>
      <c r="EA339" s="174" t="s">
        <v>431</v>
      </c>
      <c r="EB339" s="31">
        <f t="shared" si="119"/>
        <v>0</v>
      </c>
      <c r="EC339" s="112">
        <f t="shared" si="119"/>
        <v>0</v>
      </c>
      <c r="ED339" s="31">
        <f t="shared" si="119"/>
        <v>0</v>
      </c>
      <c r="EE339" s="31">
        <f t="shared" si="119"/>
        <v>0</v>
      </c>
      <c r="EF339" s="31">
        <f t="shared" si="119"/>
        <v>0</v>
      </c>
      <c r="EG339" s="31">
        <f t="shared" si="119"/>
        <v>0</v>
      </c>
      <c r="EH339" s="31">
        <f t="shared" si="119"/>
        <v>0</v>
      </c>
      <c r="EI339" s="31">
        <f t="shared" si="119"/>
        <v>0</v>
      </c>
      <c r="EJ339" s="31">
        <f t="shared" si="119"/>
        <v>0</v>
      </c>
      <c r="EK339" s="113">
        <f t="shared" si="120"/>
        <v>0</v>
      </c>
      <c r="EL339" s="31">
        <f t="shared" si="126"/>
        <v>0</v>
      </c>
      <c r="EM339" s="31">
        <f t="shared" si="121"/>
        <v>0</v>
      </c>
      <c r="EN339" s="98">
        <f t="shared" si="121"/>
        <v>0</v>
      </c>
      <c r="EO339" s="98">
        <f t="shared" si="121"/>
        <v>0</v>
      </c>
      <c r="EP339" s="98">
        <f t="shared" si="121"/>
        <v>0</v>
      </c>
      <c r="EQ339" s="31">
        <f t="shared" si="121"/>
        <v>0</v>
      </c>
      <c r="ER339" s="31">
        <f t="shared" si="121"/>
        <v>0</v>
      </c>
      <c r="ES339" s="31">
        <f t="shared" si="121"/>
        <v>0</v>
      </c>
      <c r="ET339" s="31">
        <f t="shared" si="121"/>
        <v>0</v>
      </c>
      <c r="EU339" s="31">
        <f t="shared" si="121"/>
        <v>0</v>
      </c>
      <c r="EV339" s="113">
        <f t="shared" si="122"/>
        <v>0</v>
      </c>
      <c r="EW339" s="31">
        <f t="shared" si="127"/>
        <v>0</v>
      </c>
      <c r="EX339" s="58">
        <f t="shared" si="123"/>
        <v>0</v>
      </c>
      <c r="EY339" s="58">
        <f t="shared" si="124"/>
        <v>0</v>
      </c>
      <c r="EZ339" s="58">
        <f t="shared" si="125"/>
        <v>0</v>
      </c>
      <c r="FX339" s="20"/>
      <c r="FY339" s="20"/>
      <c r="FZ339" s="20"/>
    </row>
    <row r="340" spans="128:182" x14ac:dyDescent="0.3">
      <c r="DX340" s="18"/>
      <c r="DZ340" s="173" t="s">
        <v>432</v>
      </c>
      <c r="EA340" s="174" t="s">
        <v>433</v>
      </c>
      <c r="EB340" s="31">
        <f t="shared" si="119"/>
        <v>0</v>
      </c>
      <c r="EC340" s="112">
        <f t="shared" si="119"/>
        <v>0</v>
      </c>
      <c r="ED340" s="31">
        <f t="shared" si="119"/>
        <v>0</v>
      </c>
      <c r="EE340" s="31">
        <f t="shared" si="119"/>
        <v>0</v>
      </c>
      <c r="EF340" s="31">
        <f t="shared" si="119"/>
        <v>0</v>
      </c>
      <c r="EG340" s="31">
        <f t="shared" si="119"/>
        <v>0</v>
      </c>
      <c r="EH340" s="31">
        <f t="shared" si="119"/>
        <v>0</v>
      </c>
      <c r="EI340" s="31">
        <f t="shared" si="119"/>
        <v>0</v>
      </c>
      <c r="EJ340" s="31">
        <f t="shared" si="119"/>
        <v>0</v>
      </c>
      <c r="EK340" s="113">
        <f t="shared" si="120"/>
        <v>0</v>
      </c>
      <c r="EL340" s="31">
        <f t="shared" si="126"/>
        <v>0</v>
      </c>
      <c r="EM340" s="31">
        <f t="shared" si="121"/>
        <v>0</v>
      </c>
      <c r="EN340" s="98">
        <f t="shared" si="121"/>
        <v>0</v>
      </c>
      <c r="EO340" s="98">
        <f t="shared" si="121"/>
        <v>0</v>
      </c>
      <c r="EP340" s="98">
        <f t="shared" si="121"/>
        <v>0</v>
      </c>
      <c r="EQ340" s="31">
        <f t="shared" si="121"/>
        <v>0</v>
      </c>
      <c r="ER340" s="31">
        <f t="shared" si="121"/>
        <v>0</v>
      </c>
      <c r="ES340" s="31">
        <f t="shared" si="121"/>
        <v>0</v>
      </c>
      <c r="ET340" s="31">
        <f t="shared" si="121"/>
        <v>0</v>
      </c>
      <c r="EU340" s="31">
        <f t="shared" si="121"/>
        <v>0</v>
      </c>
      <c r="EV340" s="113">
        <f t="shared" si="122"/>
        <v>0</v>
      </c>
      <c r="EW340" s="31">
        <f t="shared" si="127"/>
        <v>0</v>
      </c>
      <c r="EX340" s="58">
        <f t="shared" si="123"/>
        <v>0</v>
      </c>
      <c r="EY340" s="58">
        <f t="shared" si="124"/>
        <v>0</v>
      </c>
      <c r="EZ340" s="58">
        <f t="shared" si="125"/>
        <v>0</v>
      </c>
      <c r="FX340" s="20"/>
      <c r="FY340" s="20"/>
      <c r="FZ340" s="20"/>
    </row>
    <row r="341" spans="128:182" x14ac:dyDescent="0.3">
      <c r="DX341" s="18"/>
      <c r="DZ341" s="173" t="s">
        <v>434</v>
      </c>
      <c r="EA341" s="174" t="s">
        <v>435</v>
      </c>
      <c r="EB341" s="31">
        <f t="shared" si="119"/>
        <v>0</v>
      </c>
      <c r="EC341" s="112">
        <f t="shared" si="119"/>
        <v>0</v>
      </c>
      <c r="ED341" s="31">
        <f t="shared" si="119"/>
        <v>0</v>
      </c>
      <c r="EE341" s="31">
        <f t="shared" si="119"/>
        <v>0</v>
      </c>
      <c r="EF341" s="31">
        <f t="shared" si="119"/>
        <v>0</v>
      </c>
      <c r="EG341" s="31">
        <f t="shared" si="119"/>
        <v>0</v>
      </c>
      <c r="EH341" s="31">
        <f t="shared" si="119"/>
        <v>0</v>
      </c>
      <c r="EI341" s="31">
        <f t="shared" si="119"/>
        <v>0</v>
      </c>
      <c r="EJ341" s="31">
        <f t="shared" si="119"/>
        <v>0</v>
      </c>
      <c r="EK341" s="113">
        <f t="shared" si="120"/>
        <v>0</v>
      </c>
      <c r="EL341" s="31">
        <f t="shared" si="126"/>
        <v>0</v>
      </c>
      <c r="EM341" s="31">
        <f t="shared" si="121"/>
        <v>0</v>
      </c>
      <c r="EN341" s="98">
        <f t="shared" si="121"/>
        <v>0</v>
      </c>
      <c r="EO341" s="98">
        <f t="shared" si="121"/>
        <v>0</v>
      </c>
      <c r="EP341" s="98">
        <f t="shared" si="121"/>
        <v>0</v>
      </c>
      <c r="EQ341" s="31">
        <f t="shared" si="121"/>
        <v>0</v>
      </c>
      <c r="ER341" s="31">
        <f t="shared" si="121"/>
        <v>0</v>
      </c>
      <c r="ES341" s="31">
        <f t="shared" si="121"/>
        <v>0</v>
      </c>
      <c r="ET341" s="31">
        <f t="shared" si="121"/>
        <v>0</v>
      </c>
      <c r="EU341" s="31">
        <f t="shared" si="121"/>
        <v>0</v>
      </c>
      <c r="EV341" s="113">
        <f t="shared" si="122"/>
        <v>0</v>
      </c>
      <c r="EW341" s="31">
        <f t="shared" si="127"/>
        <v>0</v>
      </c>
      <c r="EX341" s="58">
        <f t="shared" si="123"/>
        <v>0</v>
      </c>
      <c r="EY341" s="58">
        <f t="shared" si="124"/>
        <v>0</v>
      </c>
      <c r="EZ341" s="58">
        <f t="shared" si="125"/>
        <v>0</v>
      </c>
      <c r="FX341" s="20"/>
      <c r="FY341" s="20"/>
      <c r="FZ341" s="20"/>
    </row>
    <row r="342" spans="128:182" x14ac:dyDescent="0.3">
      <c r="DX342" s="18"/>
      <c r="DZ342" s="173" t="s">
        <v>436</v>
      </c>
      <c r="EA342" s="174" t="s">
        <v>437</v>
      </c>
      <c r="EB342" s="31">
        <f t="shared" si="119"/>
        <v>0</v>
      </c>
      <c r="EC342" s="112">
        <f t="shared" si="119"/>
        <v>0</v>
      </c>
      <c r="ED342" s="31">
        <f t="shared" si="119"/>
        <v>0</v>
      </c>
      <c r="EE342" s="31">
        <f t="shared" si="119"/>
        <v>0</v>
      </c>
      <c r="EF342" s="31">
        <f t="shared" si="119"/>
        <v>0</v>
      </c>
      <c r="EG342" s="31">
        <f t="shared" si="119"/>
        <v>0</v>
      </c>
      <c r="EH342" s="31">
        <f t="shared" si="119"/>
        <v>0</v>
      </c>
      <c r="EI342" s="31">
        <f t="shared" si="119"/>
        <v>0</v>
      </c>
      <c r="EJ342" s="31">
        <f t="shared" si="119"/>
        <v>0</v>
      </c>
      <c r="EK342" s="113">
        <f t="shared" si="120"/>
        <v>0</v>
      </c>
      <c r="EL342" s="31">
        <f t="shared" si="126"/>
        <v>0</v>
      </c>
      <c r="EM342" s="31">
        <f t="shared" si="121"/>
        <v>0</v>
      </c>
      <c r="EN342" s="98">
        <f t="shared" si="121"/>
        <v>0</v>
      </c>
      <c r="EO342" s="98">
        <f t="shared" si="121"/>
        <v>0</v>
      </c>
      <c r="EP342" s="98">
        <f t="shared" si="121"/>
        <v>0</v>
      </c>
      <c r="EQ342" s="31">
        <f t="shared" si="121"/>
        <v>0</v>
      </c>
      <c r="ER342" s="31">
        <f t="shared" si="121"/>
        <v>0</v>
      </c>
      <c r="ES342" s="31">
        <f t="shared" si="121"/>
        <v>0</v>
      </c>
      <c r="ET342" s="31">
        <f t="shared" si="121"/>
        <v>0</v>
      </c>
      <c r="EU342" s="31">
        <f t="shared" si="121"/>
        <v>0</v>
      </c>
      <c r="EV342" s="113">
        <f t="shared" si="122"/>
        <v>0</v>
      </c>
      <c r="EW342" s="31">
        <f t="shared" si="127"/>
        <v>0</v>
      </c>
      <c r="EX342" s="58">
        <f t="shared" si="123"/>
        <v>0</v>
      </c>
      <c r="EY342" s="58">
        <f t="shared" si="124"/>
        <v>0</v>
      </c>
      <c r="EZ342" s="58">
        <f t="shared" si="125"/>
        <v>0</v>
      </c>
      <c r="FX342" s="20"/>
      <c r="FY342" s="20"/>
      <c r="FZ342" s="20"/>
    </row>
    <row r="343" spans="128:182" x14ac:dyDescent="0.3">
      <c r="DX343" s="18"/>
      <c r="DZ343" s="173" t="s">
        <v>438</v>
      </c>
      <c r="EA343" s="174" t="s">
        <v>439</v>
      </c>
      <c r="EB343" s="31">
        <f t="shared" si="119"/>
        <v>0</v>
      </c>
      <c r="EC343" s="112">
        <f t="shared" si="119"/>
        <v>0</v>
      </c>
      <c r="ED343" s="31">
        <f t="shared" si="119"/>
        <v>0</v>
      </c>
      <c r="EE343" s="31">
        <f t="shared" si="119"/>
        <v>0</v>
      </c>
      <c r="EF343" s="31">
        <f t="shared" si="119"/>
        <v>0</v>
      </c>
      <c r="EG343" s="31">
        <f t="shared" si="119"/>
        <v>0</v>
      </c>
      <c r="EH343" s="31">
        <f t="shared" si="119"/>
        <v>0</v>
      </c>
      <c r="EI343" s="31">
        <f t="shared" si="119"/>
        <v>0</v>
      </c>
      <c r="EJ343" s="31">
        <f t="shared" si="119"/>
        <v>0</v>
      </c>
      <c r="EK343" s="113">
        <f t="shared" si="120"/>
        <v>0</v>
      </c>
      <c r="EL343" s="31">
        <f t="shared" si="126"/>
        <v>0</v>
      </c>
      <c r="EM343" s="31">
        <f t="shared" si="121"/>
        <v>0</v>
      </c>
      <c r="EN343" s="98">
        <f t="shared" si="121"/>
        <v>0</v>
      </c>
      <c r="EO343" s="98">
        <f t="shared" si="121"/>
        <v>0</v>
      </c>
      <c r="EP343" s="98">
        <f t="shared" si="121"/>
        <v>0</v>
      </c>
      <c r="EQ343" s="31">
        <f t="shared" si="121"/>
        <v>0</v>
      </c>
      <c r="ER343" s="31">
        <f t="shared" si="121"/>
        <v>0</v>
      </c>
      <c r="ES343" s="31">
        <f t="shared" si="121"/>
        <v>0</v>
      </c>
      <c r="ET343" s="31">
        <f t="shared" si="121"/>
        <v>0</v>
      </c>
      <c r="EU343" s="31">
        <f t="shared" si="121"/>
        <v>0</v>
      </c>
      <c r="EV343" s="113">
        <f t="shared" si="122"/>
        <v>0</v>
      </c>
      <c r="EW343" s="31">
        <f t="shared" si="127"/>
        <v>0</v>
      </c>
      <c r="EX343" s="58">
        <f t="shared" si="123"/>
        <v>0</v>
      </c>
      <c r="EY343" s="58">
        <f t="shared" si="124"/>
        <v>0</v>
      </c>
      <c r="EZ343" s="58">
        <f t="shared" si="125"/>
        <v>0</v>
      </c>
      <c r="FX343" s="20"/>
      <c r="FY343" s="20"/>
      <c r="FZ343" s="20"/>
    </row>
    <row r="344" spans="128:182" x14ac:dyDescent="0.3">
      <c r="DX344" s="18"/>
      <c r="DZ344" s="173" t="s">
        <v>26</v>
      </c>
      <c r="EA344" s="174" t="s">
        <v>440</v>
      </c>
      <c r="EB344" s="31">
        <f t="shared" si="119"/>
        <v>0</v>
      </c>
      <c r="EC344" s="112">
        <f t="shared" si="119"/>
        <v>0</v>
      </c>
      <c r="ED344" s="31">
        <f t="shared" si="119"/>
        <v>0</v>
      </c>
      <c r="EE344" s="31">
        <f t="shared" si="119"/>
        <v>0</v>
      </c>
      <c r="EF344" s="31">
        <f t="shared" si="119"/>
        <v>0</v>
      </c>
      <c r="EG344" s="31">
        <f t="shared" si="119"/>
        <v>0</v>
      </c>
      <c r="EH344" s="31">
        <f t="shared" si="119"/>
        <v>0</v>
      </c>
      <c r="EI344" s="31">
        <f t="shared" si="119"/>
        <v>0</v>
      </c>
      <c r="EJ344" s="31">
        <f t="shared" si="119"/>
        <v>0</v>
      </c>
      <c r="EK344" s="113">
        <f t="shared" si="120"/>
        <v>0</v>
      </c>
      <c r="EL344" s="31">
        <f t="shared" si="126"/>
        <v>0</v>
      </c>
      <c r="EM344" s="31">
        <f t="shared" si="121"/>
        <v>0</v>
      </c>
      <c r="EN344" s="98">
        <f t="shared" si="121"/>
        <v>0</v>
      </c>
      <c r="EO344" s="98">
        <f t="shared" si="121"/>
        <v>0</v>
      </c>
      <c r="EP344" s="98">
        <f t="shared" si="121"/>
        <v>0</v>
      </c>
      <c r="EQ344" s="31">
        <f t="shared" si="121"/>
        <v>0</v>
      </c>
      <c r="ER344" s="31">
        <f t="shared" si="121"/>
        <v>0</v>
      </c>
      <c r="ES344" s="31">
        <f t="shared" si="121"/>
        <v>0</v>
      </c>
      <c r="ET344" s="31">
        <f t="shared" si="121"/>
        <v>0</v>
      </c>
      <c r="EU344" s="31">
        <f t="shared" si="121"/>
        <v>0</v>
      </c>
      <c r="EV344" s="113">
        <f t="shared" si="122"/>
        <v>0</v>
      </c>
      <c r="EW344" s="31">
        <f t="shared" si="127"/>
        <v>0</v>
      </c>
      <c r="EX344" s="58">
        <f t="shared" si="123"/>
        <v>0</v>
      </c>
      <c r="EY344" s="58">
        <f t="shared" si="124"/>
        <v>0</v>
      </c>
      <c r="EZ344" s="58">
        <f t="shared" si="125"/>
        <v>0</v>
      </c>
      <c r="FX344" s="20"/>
      <c r="FY344" s="20"/>
      <c r="FZ344" s="20"/>
    </row>
    <row r="345" spans="128:182" x14ac:dyDescent="0.3">
      <c r="DX345" s="18"/>
      <c r="DZ345" s="173" t="s">
        <v>27</v>
      </c>
      <c r="EA345" s="174" t="s">
        <v>441</v>
      </c>
      <c r="EB345" s="31">
        <f t="shared" si="119"/>
        <v>0</v>
      </c>
      <c r="EC345" s="112">
        <f t="shared" si="119"/>
        <v>0</v>
      </c>
      <c r="ED345" s="31">
        <f t="shared" si="119"/>
        <v>0</v>
      </c>
      <c r="EE345" s="31">
        <f t="shared" si="119"/>
        <v>0</v>
      </c>
      <c r="EF345" s="31">
        <f t="shared" si="119"/>
        <v>0</v>
      </c>
      <c r="EG345" s="31">
        <f t="shared" si="119"/>
        <v>0</v>
      </c>
      <c r="EH345" s="31">
        <f t="shared" si="119"/>
        <v>0</v>
      </c>
      <c r="EI345" s="31">
        <f t="shared" si="119"/>
        <v>0</v>
      </c>
      <c r="EJ345" s="31">
        <f t="shared" si="119"/>
        <v>0</v>
      </c>
      <c r="EK345" s="113">
        <f t="shared" si="120"/>
        <v>0</v>
      </c>
      <c r="EL345" s="31">
        <f t="shared" si="126"/>
        <v>0</v>
      </c>
      <c r="EM345" s="31">
        <f t="shared" si="121"/>
        <v>0</v>
      </c>
      <c r="EN345" s="98">
        <f t="shared" si="121"/>
        <v>0</v>
      </c>
      <c r="EO345" s="98">
        <f t="shared" si="121"/>
        <v>0</v>
      </c>
      <c r="EP345" s="98">
        <f t="shared" si="121"/>
        <v>0</v>
      </c>
      <c r="EQ345" s="31">
        <f t="shared" si="121"/>
        <v>0</v>
      </c>
      <c r="ER345" s="31">
        <f t="shared" si="121"/>
        <v>0</v>
      </c>
      <c r="ES345" s="31">
        <f t="shared" si="121"/>
        <v>0</v>
      </c>
      <c r="ET345" s="31">
        <f t="shared" si="121"/>
        <v>0</v>
      </c>
      <c r="EU345" s="31">
        <f t="shared" si="121"/>
        <v>0</v>
      </c>
      <c r="EV345" s="113">
        <f t="shared" si="122"/>
        <v>0</v>
      </c>
      <c r="EW345" s="31">
        <f t="shared" si="127"/>
        <v>0</v>
      </c>
      <c r="EX345" s="58">
        <f t="shared" si="123"/>
        <v>0</v>
      </c>
      <c r="EY345" s="58">
        <f t="shared" si="124"/>
        <v>0</v>
      </c>
      <c r="EZ345" s="58">
        <f t="shared" si="125"/>
        <v>0</v>
      </c>
      <c r="FX345" s="20"/>
      <c r="FY345" s="20"/>
      <c r="FZ345" s="20"/>
    </row>
    <row r="346" spans="128:182" x14ac:dyDescent="0.3">
      <c r="DX346" s="18"/>
      <c r="DZ346" s="173" t="s">
        <v>28</v>
      </c>
      <c r="EA346" s="174" t="s">
        <v>442</v>
      </c>
      <c r="EB346" s="31">
        <f t="shared" si="119"/>
        <v>0</v>
      </c>
      <c r="EC346" s="112">
        <f t="shared" si="119"/>
        <v>0</v>
      </c>
      <c r="ED346" s="31">
        <f t="shared" si="119"/>
        <v>0</v>
      </c>
      <c r="EE346" s="31">
        <f t="shared" si="119"/>
        <v>0</v>
      </c>
      <c r="EF346" s="31">
        <f t="shared" si="119"/>
        <v>0</v>
      </c>
      <c r="EG346" s="31">
        <f t="shared" si="119"/>
        <v>0</v>
      </c>
      <c r="EH346" s="31">
        <f t="shared" si="119"/>
        <v>0</v>
      </c>
      <c r="EI346" s="31">
        <f t="shared" si="119"/>
        <v>0</v>
      </c>
      <c r="EJ346" s="31">
        <f t="shared" si="119"/>
        <v>0</v>
      </c>
      <c r="EK346" s="113">
        <f t="shared" si="120"/>
        <v>0</v>
      </c>
      <c r="EL346" s="31">
        <f t="shared" si="126"/>
        <v>0</v>
      </c>
      <c r="EM346" s="31">
        <f t="shared" si="121"/>
        <v>0</v>
      </c>
      <c r="EN346" s="98">
        <f t="shared" si="121"/>
        <v>0</v>
      </c>
      <c r="EO346" s="98">
        <f t="shared" si="121"/>
        <v>0</v>
      </c>
      <c r="EP346" s="98">
        <f t="shared" si="121"/>
        <v>0</v>
      </c>
      <c r="EQ346" s="31">
        <f t="shared" si="121"/>
        <v>0</v>
      </c>
      <c r="ER346" s="31">
        <f t="shared" si="121"/>
        <v>0</v>
      </c>
      <c r="ES346" s="31">
        <f t="shared" si="121"/>
        <v>0</v>
      </c>
      <c r="ET346" s="31">
        <f t="shared" si="121"/>
        <v>0</v>
      </c>
      <c r="EU346" s="31">
        <f t="shared" si="121"/>
        <v>0</v>
      </c>
      <c r="EV346" s="113">
        <f t="shared" si="122"/>
        <v>0</v>
      </c>
      <c r="EW346" s="31">
        <f t="shared" si="127"/>
        <v>0</v>
      </c>
      <c r="EX346" s="58">
        <f t="shared" si="123"/>
        <v>0</v>
      </c>
      <c r="EY346" s="58">
        <f t="shared" si="124"/>
        <v>0</v>
      </c>
      <c r="EZ346" s="58">
        <f t="shared" si="125"/>
        <v>0</v>
      </c>
      <c r="FX346" s="20"/>
      <c r="FY346" s="20"/>
      <c r="FZ346" s="20"/>
    </row>
    <row r="347" spans="128:182" x14ac:dyDescent="0.3">
      <c r="DX347" s="18"/>
      <c r="DZ347" s="173" t="s">
        <v>443</v>
      </c>
      <c r="EA347" s="174" t="s">
        <v>412</v>
      </c>
      <c r="EB347" s="31">
        <f t="shared" si="119"/>
        <v>0</v>
      </c>
      <c r="EC347" s="112">
        <f t="shared" si="119"/>
        <v>0</v>
      </c>
      <c r="ED347" s="31">
        <f t="shared" si="119"/>
        <v>0</v>
      </c>
      <c r="EE347" s="31">
        <f t="shared" si="119"/>
        <v>0</v>
      </c>
      <c r="EF347" s="31">
        <f t="shared" si="119"/>
        <v>0</v>
      </c>
      <c r="EG347" s="31">
        <f t="shared" si="119"/>
        <v>0</v>
      </c>
      <c r="EH347" s="31">
        <f t="shared" si="119"/>
        <v>0</v>
      </c>
      <c r="EI347" s="31">
        <f t="shared" si="119"/>
        <v>0</v>
      </c>
      <c r="EJ347" s="31">
        <f t="shared" si="119"/>
        <v>0</v>
      </c>
      <c r="EK347" s="113">
        <f t="shared" si="120"/>
        <v>0</v>
      </c>
      <c r="EL347" s="31">
        <f t="shared" si="126"/>
        <v>0</v>
      </c>
      <c r="EM347" s="31">
        <f t="shared" si="121"/>
        <v>0</v>
      </c>
      <c r="EN347" s="98">
        <f t="shared" si="121"/>
        <v>0</v>
      </c>
      <c r="EO347" s="98">
        <f t="shared" si="121"/>
        <v>0</v>
      </c>
      <c r="EP347" s="98">
        <f t="shared" si="121"/>
        <v>0</v>
      </c>
      <c r="EQ347" s="31">
        <f t="shared" si="121"/>
        <v>0</v>
      </c>
      <c r="ER347" s="31">
        <f t="shared" si="121"/>
        <v>0</v>
      </c>
      <c r="ES347" s="31">
        <f t="shared" si="121"/>
        <v>0</v>
      </c>
      <c r="ET347" s="31">
        <f t="shared" si="121"/>
        <v>0</v>
      </c>
      <c r="EU347" s="31">
        <f t="shared" si="121"/>
        <v>0</v>
      </c>
      <c r="EV347" s="113">
        <f t="shared" si="122"/>
        <v>0</v>
      </c>
      <c r="EW347" s="31">
        <f t="shared" si="127"/>
        <v>0</v>
      </c>
      <c r="EX347" s="58">
        <f t="shared" si="123"/>
        <v>0</v>
      </c>
      <c r="EY347" s="58">
        <f t="shared" si="124"/>
        <v>0</v>
      </c>
      <c r="EZ347" s="58">
        <f t="shared" si="125"/>
        <v>0</v>
      </c>
      <c r="FX347" s="20"/>
      <c r="FY347" s="20"/>
      <c r="FZ347" s="20"/>
    </row>
    <row r="348" spans="128:182" x14ac:dyDescent="0.3">
      <c r="DX348" s="18"/>
      <c r="DZ348" s="173" t="s">
        <v>300</v>
      </c>
      <c r="EA348" s="174" t="s">
        <v>444</v>
      </c>
      <c r="EB348" s="31">
        <f t="shared" si="119"/>
        <v>0</v>
      </c>
      <c r="EC348" s="112">
        <f t="shared" si="119"/>
        <v>0</v>
      </c>
      <c r="ED348" s="31">
        <f t="shared" si="119"/>
        <v>0</v>
      </c>
      <c r="EE348" s="31">
        <f t="shared" si="119"/>
        <v>0</v>
      </c>
      <c r="EF348" s="31">
        <f t="shared" si="119"/>
        <v>0</v>
      </c>
      <c r="EG348" s="31">
        <f t="shared" si="119"/>
        <v>0</v>
      </c>
      <c r="EH348" s="31">
        <f t="shared" si="119"/>
        <v>0</v>
      </c>
      <c r="EI348" s="31">
        <f t="shared" si="119"/>
        <v>0</v>
      </c>
      <c r="EJ348" s="31">
        <f t="shared" si="119"/>
        <v>0</v>
      </c>
      <c r="EK348" s="113">
        <f t="shared" si="120"/>
        <v>0</v>
      </c>
      <c r="EL348" s="31">
        <f t="shared" si="126"/>
        <v>0</v>
      </c>
      <c r="EM348" s="31">
        <f t="shared" si="121"/>
        <v>0</v>
      </c>
      <c r="EN348" s="98">
        <f t="shared" si="121"/>
        <v>0</v>
      </c>
      <c r="EO348" s="98">
        <f t="shared" si="121"/>
        <v>0</v>
      </c>
      <c r="EP348" s="98">
        <f t="shared" si="121"/>
        <v>0</v>
      </c>
      <c r="EQ348" s="31">
        <f t="shared" si="121"/>
        <v>0</v>
      </c>
      <c r="ER348" s="31">
        <f t="shared" si="121"/>
        <v>0</v>
      </c>
      <c r="ES348" s="31">
        <f t="shared" si="121"/>
        <v>0</v>
      </c>
      <c r="ET348" s="31">
        <f t="shared" si="121"/>
        <v>0</v>
      </c>
      <c r="EU348" s="31">
        <f t="shared" si="121"/>
        <v>0</v>
      </c>
      <c r="EV348" s="113">
        <f t="shared" si="122"/>
        <v>0</v>
      </c>
      <c r="EW348" s="31">
        <f t="shared" si="127"/>
        <v>0</v>
      </c>
      <c r="EX348" s="58">
        <f t="shared" si="123"/>
        <v>0</v>
      </c>
      <c r="EY348" s="58">
        <f t="shared" si="124"/>
        <v>0</v>
      </c>
      <c r="EZ348" s="58">
        <f t="shared" si="125"/>
        <v>0</v>
      </c>
      <c r="FX348" s="20"/>
      <c r="FY348" s="20"/>
      <c r="FZ348" s="20"/>
    </row>
    <row r="349" spans="128:182" x14ac:dyDescent="0.3">
      <c r="DX349" s="18"/>
      <c r="DZ349" s="173" t="s">
        <v>445</v>
      </c>
      <c r="EA349" s="174" t="s">
        <v>446</v>
      </c>
      <c r="EB349" s="31">
        <f t="shared" si="119"/>
        <v>0</v>
      </c>
      <c r="EC349" s="112">
        <f t="shared" si="119"/>
        <v>0</v>
      </c>
      <c r="ED349" s="31">
        <f t="shared" si="119"/>
        <v>0</v>
      </c>
      <c r="EE349" s="31">
        <f t="shared" si="119"/>
        <v>0</v>
      </c>
      <c r="EF349" s="31">
        <f t="shared" si="119"/>
        <v>0</v>
      </c>
      <c r="EG349" s="31">
        <f t="shared" si="119"/>
        <v>0</v>
      </c>
      <c r="EH349" s="31">
        <f t="shared" si="119"/>
        <v>0</v>
      </c>
      <c r="EI349" s="31">
        <f t="shared" si="119"/>
        <v>0</v>
      </c>
      <c r="EJ349" s="31">
        <f t="shared" si="119"/>
        <v>0</v>
      </c>
      <c r="EK349" s="113">
        <f t="shared" si="120"/>
        <v>0</v>
      </c>
      <c r="EL349" s="31">
        <f t="shared" si="126"/>
        <v>0</v>
      </c>
      <c r="EM349" s="31">
        <f t="shared" si="121"/>
        <v>0</v>
      </c>
      <c r="EN349" s="98">
        <f t="shared" si="121"/>
        <v>0</v>
      </c>
      <c r="EO349" s="98">
        <f t="shared" si="121"/>
        <v>0</v>
      </c>
      <c r="EP349" s="98">
        <f t="shared" si="121"/>
        <v>0</v>
      </c>
      <c r="EQ349" s="31">
        <f t="shared" si="121"/>
        <v>0</v>
      </c>
      <c r="ER349" s="31">
        <f t="shared" si="121"/>
        <v>0</v>
      </c>
      <c r="ES349" s="31">
        <f t="shared" si="121"/>
        <v>0</v>
      </c>
      <c r="ET349" s="31">
        <f t="shared" si="121"/>
        <v>0</v>
      </c>
      <c r="EU349" s="31">
        <f t="shared" si="121"/>
        <v>0</v>
      </c>
      <c r="EV349" s="113">
        <f t="shared" si="122"/>
        <v>0</v>
      </c>
      <c r="EW349" s="31">
        <f t="shared" si="127"/>
        <v>0</v>
      </c>
      <c r="EX349" s="58">
        <f t="shared" si="123"/>
        <v>0</v>
      </c>
      <c r="EY349" s="58">
        <f t="shared" si="124"/>
        <v>0</v>
      </c>
      <c r="EZ349" s="58">
        <f t="shared" si="125"/>
        <v>0</v>
      </c>
      <c r="FX349" s="20"/>
      <c r="FY349" s="20"/>
      <c r="FZ349" s="20"/>
    </row>
    <row r="350" spans="128:182" x14ac:dyDescent="0.3">
      <c r="DX350" s="18"/>
      <c r="DZ350" s="173" t="s">
        <v>25</v>
      </c>
      <c r="EA350" s="174" t="s">
        <v>447</v>
      </c>
      <c r="EB350" s="31">
        <f t="shared" si="119"/>
        <v>0</v>
      </c>
      <c r="EC350" s="112">
        <f t="shared" si="119"/>
        <v>2</v>
      </c>
      <c r="ED350" s="31">
        <f t="shared" si="119"/>
        <v>0</v>
      </c>
      <c r="EE350" s="31">
        <f t="shared" si="119"/>
        <v>0</v>
      </c>
      <c r="EF350" s="31">
        <f t="shared" si="119"/>
        <v>0</v>
      </c>
      <c r="EG350" s="31">
        <f t="shared" si="119"/>
        <v>0</v>
      </c>
      <c r="EH350" s="31">
        <f t="shared" si="119"/>
        <v>0</v>
      </c>
      <c r="EI350" s="31">
        <f t="shared" si="119"/>
        <v>0</v>
      </c>
      <c r="EJ350" s="31">
        <f t="shared" si="119"/>
        <v>0</v>
      </c>
      <c r="EK350" s="113">
        <f t="shared" si="120"/>
        <v>0</v>
      </c>
      <c r="EL350" s="31">
        <f t="shared" si="126"/>
        <v>2</v>
      </c>
      <c r="EM350" s="31">
        <f t="shared" si="121"/>
        <v>1</v>
      </c>
      <c r="EN350" s="98">
        <f t="shared" si="121"/>
        <v>3</v>
      </c>
      <c r="EO350" s="98">
        <f t="shared" si="121"/>
        <v>0</v>
      </c>
      <c r="EP350" s="98">
        <f t="shared" si="121"/>
        <v>0</v>
      </c>
      <c r="EQ350" s="31">
        <f t="shared" si="121"/>
        <v>0</v>
      </c>
      <c r="ER350" s="31">
        <f t="shared" si="121"/>
        <v>0</v>
      </c>
      <c r="ES350" s="31">
        <f t="shared" si="121"/>
        <v>0</v>
      </c>
      <c r="ET350" s="31">
        <f t="shared" si="121"/>
        <v>0</v>
      </c>
      <c r="EU350" s="31">
        <f t="shared" si="121"/>
        <v>0</v>
      </c>
      <c r="EV350" s="113">
        <f t="shared" si="122"/>
        <v>0</v>
      </c>
      <c r="EW350" s="31">
        <f t="shared" si="127"/>
        <v>4</v>
      </c>
      <c r="EX350" s="58">
        <f t="shared" si="123"/>
        <v>0.14285714285714285</v>
      </c>
      <c r="EY350" s="58">
        <f t="shared" si="124"/>
        <v>0.17391304347826086</v>
      </c>
      <c r="EZ350" s="58">
        <f t="shared" si="125"/>
        <v>0.16216216216216217</v>
      </c>
      <c r="FX350" s="20"/>
      <c r="FY350" s="20"/>
      <c r="FZ350" s="20"/>
    </row>
    <row r="351" spans="128:182" x14ac:dyDescent="0.3">
      <c r="DX351" s="18"/>
      <c r="DZ351" s="173" t="s">
        <v>301</v>
      </c>
      <c r="EA351" s="174" t="s">
        <v>448</v>
      </c>
      <c r="EB351" s="31">
        <f t="shared" si="119"/>
        <v>0</v>
      </c>
      <c r="EC351" s="112">
        <f t="shared" si="119"/>
        <v>0</v>
      </c>
      <c r="ED351" s="31">
        <f t="shared" si="119"/>
        <v>0</v>
      </c>
      <c r="EE351" s="31">
        <f t="shared" si="119"/>
        <v>0</v>
      </c>
      <c r="EF351" s="31">
        <f t="shared" si="119"/>
        <v>0</v>
      </c>
      <c r="EG351" s="31">
        <f t="shared" si="119"/>
        <v>0</v>
      </c>
      <c r="EH351" s="31">
        <f t="shared" si="119"/>
        <v>0</v>
      </c>
      <c r="EI351" s="31">
        <f t="shared" si="119"/>
        <v>0</v>
      </c>
      <c r="EJ351" s="31">
        <f t="shared" si="119"/>
        <v>0</v>
      </c>
      <c r="EK351" s="113">
        <f t="shared" si="120"/>
        <v>0</v>
      </c>
      <c r="EL351" s="31">
        <f t="shared" si="126"/>
        <v>0</v>
      </c>
      <c r="EM351" s="31">
        <f t="shared" si="121"/>
        <v>0</v>
      </c>
      <c r="EN351" s="98">
        <f t="shared" si="121"/>
        <v>0</v>
      </c>
      <c r="EO351" s="98">
        <f t="shared" si="121"/>
        <v>0</v>
      </c>
      <c r="EP351" s="98">
        <f t="shared" si="121"/>
        <v>0</v>
      </c>
      <c r="EQ351" s="31">
        <f t="shared" si="121"/>
        <v>0</v>
      </c>
      <c r="ER351" s="31">
        <f t="shared" si="121"/>
        <v>0</v>
      </c>
      <c r="ES351" s="31">
        <f t="shared" si="121"/>
        <v>0</v>
      </c>
      <c r="ET351" s="31">
        <f t="shared" si="121"/>
        <v>0</v>
      </c>
      <c r="EU351" s="31">
        <f t="shared" si="121"/>
        <v>0</v>
      </c>
      <c r="EV351" s="113">
        <f t="shared" si="122"/>
        <v>0</v>
      </c>
      <c r="EW351" s="31">
        <f t="shared" si="127"/>
        <v>0</v>
      </c>
      <c r="EX351" s="58">
        <f t="shared" si="123"/>
        <v>0</v>
      </c>
      <c r="EY351" s="58">
        <f t="shared" si="124"/>
        <v>0</v>
      </c>
      <c r="EZ351" s="58">
        <f t="shared" si="125"/>
        <v>0</v>
      </c>
      <c r="FX351" s="20"/>
      <c r="FY351" s="20"/>
      <c r="FZ351" s="20"/>
    </row>
    <row r="352" spans="128:182" x14ac:dyDescent="0.3">
      <c r="DX352" s="18"/>
      <c r="DZ352" s="173" t="s">
        <v>285</v>
      </c>
      <c r="EA352" s="174" t="s">
        <v>449</v>
      </c>
      <c r="EB352" s="31">
        <f t="shared" si="119"/>
        <v>0</v>
      </c>
      <c r="EC352" s="112">
        <f t="shared" si="119"/>
        <v>0</v>
      </c>
      <c r="ED352" s="31">
        <f t="shared" si="119"/>
        <v>0</v>
      </c>
      <c r="EE352" s="31">
        <f t="shared" si="119"/>
        <v>0</v>
      </c>
      <c r="EF352" s="31">
        <f t="shared" si="119"/>
        <v>0</v>
      </c>
      <c r="EG352" s="31">
        <f t="shared" si="119"/>
        <v>0</v>
      </c>
      <c r="EH352" s="31">
        <f t="shared" si="119"/>
        <v>0</v>
      </c>
      <c r="EI352" s="31">
        <f t="shared" si="119"/>
        <v>0</v>
      </c>
      <c r="EJ352" s="31">
        <f t="shared" si="119"/>
        <v>0</v>
      </c>
      <c r="EK352" s="113">
        <f t="shared" si="120"/>
        <v>0</v>
      </c>
      <c r="EL352" s="31">
        <f t="shared" si="126"/>
        <v>0</v>
      </c>
      <c r="EM352" s="31">
        <f t="shared" si="121"/>
        <v>0</v>
      </c>
      <c r="EN352" s="98">
        <f t="shared" si="121"/>
        <v>0</v>
      </c>
      <c r="EO352" s="98">
        <f t="shared" si="121"/>
        <v>0</v>
      </c>
      <c r="EP352" s="98">
        <f t="shared" si="121"/>
        <v>0</v>
      </c>
      <c r="EQ352" s="31">
        <f t="shared" si="121"/>
        <v>0</v>
      </c>
      <c r="ER352" s="31">
        <f t="shared" si="121"/>
        <v>0</v>
      </c>
      <c r="ES352" s="31">
        <f t="shared" si="121"/>
        <v>0</v>
      </c>
      <c r="ET352" s="31">
        <f t="shared" si="121"/>
        <v>0</v>
      </c>
      <c r="EU352" s="31">
        <f t="shared" si="121"/>
        <v>0</v>
      </c>
      <c r="EV352" s="113">
        <f t="shared" si="122"/>
        <v>0</v>
      </c>
      <c r="EW352" s="31">
        <f t="shared" si="127"/>
        <v>0</v>
      </c>
      <c r="EX352" s="58">
        <f t="shared" si="123"/>
        <v>0</v>
      </c>
      <c r="EY352" s="58">
        <f t="shared" si="124"/>
        <v>0</v>
      </c>
      <c r="EZ352" s="58">
        <f t="shared" si="125"/>
        <v>0</v>
      </c>
      <c r="FX352" s="20"/>
      <c r="FY352" s="20"/>
      <c r="FZ352" s="20"/>
    </row>
    <row r="353" spans="128:185" x14ac:dyDescent="0.3">
      <c r="DX353" s="18"/>
      <c r="DZ353" s="173" t="s">
        <v>450</v>
      </c>
      <c r="EA353" s="174" t="s">
        <v>451</v>
      </c>
      <c r="EB353" s="31">
        <f t="shared" si="119"/>
        <v>0</v>
      </c>
      <c r="EC353" s="112">
        <f t="shared" si="119"/>
        <v>0</v>
      </c>
      <c r="ED353" s="31">
        <f t="shared" si="119"/>
        <v>0</v>
      </c>
      <c r="EE353" s="31">
        <f t="shared" si="119"/>
        <v>0</v>
      </c>
      <c r="EF353" s="31">
        <f t="shared" si="119"/>
        <v>0</v>
      </c>
      <c r="EG353" s="31">
        <f t="shared" si="119"/>
        <v>0</v>
      </c>
      <c r="EH353" s="31">
        <f t="shared" si="119"/>
        <v>0</v>
      </c>
      <c r="EI353" s="31">
        <f t="shared" si="119"/>
        <v>0</v>
      </c>
      <c r="EJ353" s="31">
        <f t="shared" si="119"/>
        <v>0</v>
      </c>
      <c r="EK353" s="113">
        <f t="shared" si="120"/>
        <v>0</v>
      </c>
      <c r="EL353" s="31">
        <f t="shared" si="126"/>
        <v>0</v>
      </c>
      <c r="EM353" s="31">
        <f t="shared" si="121"/>
        <v>0</v>
      </c>
      <c r="EN353" s="98">
        <f t="shared" si="121"/>
        <v>4</v>
      </c>
      <c r="EO353" s="98">
        <f t="shared" si="121"/>
        <v>0</v>
      </c>
      <c r="EP353" s="98">
        <f t="shared" si="121"/>
        <v>0</v>
      </c>
      <c r="EQ353" s="31">
        <f t="shared" si="121"/>
        <v>0</v>
      </c>
      <c r="ER353" s="31">
        <f t="shared" si="121"/>
        <v>0</v>
      </c>
      <c r="ES353" s="31">
        <f t="shared" si="121"/>
        <v>0</v>
      </c>
      <c r="ET353" s="31">
        <f t="shared" si="121"/>
        <v>0</v>
      </c>
      <c r="EU353" s="31">
        <f t="shared" si="121"/>
        <v>0</v>
      </c>
      <c r="EV353" s="113">
        <f t="shared" si="122"/>
        <v>0</v>
      </c>
      <c r="EW353" s="31">
        <f t="shared" si="127"/>
        <v>4</v>
      </c>
      <c r="EX353" s="58">
        <f t="shared" si="123"/>
        <v>0</v>
      </c>
      <c r="EY353" s="58">
        <f t="shared" si="124"/>
        <v>0.17391304347826086</v>
      </c>
      <c r="EZ353" s="58">
        <f t="shared" si="125"/>
        <v>0.10810810810810811</v>
      </c>
      <c r="FX353" s="20"/>
      <c r="FY353" s="20"/>
      <c r="FZ353" s="20"/>
    </row>
    <row r="354" spans="128:185" x14ac:dyDescent="0.3">
      <c r="DX354" s="18"/>
      <c r="DZ354" s="173" t="s">
        <v>292</v>
      </c>
      <c r="EA354" s="174" t="s">
        <v>452</v>
      </c>
      <c r="EB354" s="31">
        <f t="shared" si="119"/>
        <v>0</v>
      </c>
      <c r="EC354" s="112">
        <f t="shared" si="119"/>
        <v>0</v>
      </c>
      <c r="ED354" s="31">
        <f t="shared" si="119"/>
        <v>0</v>
      </c>
      <c r="EE354" s="31">
        <f t="shared" si="119"/>
        <v>0</v>
      </c>
      <c r="EF354" s="31">
        <f t="shared" si="119"/>
        <v>0</v>
      </c>
      <c r="EG354" s="31">
        <f t="shared" si="119"/>
        <v>0</v>
      </c>
      <c r="EH354" s="31">
        <f t="shared" si="119"/>
        <v>0</v>
      </c>
      <c r="EI354" s="31">
        <f t="shared" si="119"/>
        <v>0</v>
      </c>
      <c r="EJ354" s="31">
        <f t="shared" si="119"/>
        <v>0</v>
      </c>
      <c r="EK354" s="113">
        <f t="shared" si="120"/>
        <v>0</v>
      </c>
      <c r="EL354" s="31">
        <f t="shared" si="126"/>
        <v>0</v>
      </c>
      <c r="EM354" s="31">
        <f t="shared" si="121"/>
        <v>0</v>
      </c>
      <c r="EN354" s="98">
        <f t="shared" si="121"/>
        <v>0</v>
      </c>
      <c r="EO354" s="98">
        <f t="shared" si="121"/>
        <v>0</v>
      </c>
      <c r="EP354" s="98">
        <f t="shared" si="121"/>
        <v>0</v>
      </c>
      <c r="EQ354" s="31">
        <f t="shared" si="121"/>
        <v>0</v>
      </c>
      <c r="ER354" s="31">
        <f t="shared" si="121"/>
        <v>0</v>
      </c>
      <c r="ES354" s="31">
        <f t="shared" si="121"/>
        <v>0</v>
      </c>
      <c r="ET354" s="31">
        <f t="shared" si="121"/>
        <v>0</v>
      </c>
      <c r="EU354" s="31">
        <f t="shared" si="121"/>
        <v>0</v>
      </c>
      <c r="EV354" s="113">
        <f t="shared" si="122"/>
        <v>0</v>
      </c>
      <c r="EW354" s="31">
        <f t="shared" si="127"/>
        <v>0</v>
      </c>
      <c r="EX354" s="58">
        <f t="shared" si="123"/>
        <v>0</v>
      </c>
      <c r="EY354" s="58">
        <f t="shared" si="124"/>
        <v>0</v>
      </c>
      <c r="EZ354" s="58">
        <f t="shared" si="125"/>
        <v>0</v>
      </c>
      <c r="FX354" s="20"/>
      <c r="FY354" s="20"/>
      <c r="FZ354" s="20"/>
    </row>
    <row r="355" spans="128:185" x14ac:dyDescent="0.3">
      <c r="DX355" s="18"/>
      <c r="DZ355" s="173" t="s">
        <v>135</v>
      </c>
      <c r="EA355" s="174" t="s">
        <v>453</v>
      </c>
      <c r="EB355" s="31">
        <f t="shared" si="119"/>
        <v>0</v>
      </c>
      <c r="EC355" s="112">
        <f t="shared" si="119"/>
        <v>0</v>
      </c>
      <c r="ED355" s="31">
        <f t="shared" si="119"/>
        <v>0</v>
      </c>
      <c r="EE355" s="31">
        <f t="shared" si="119"/>
        <v>0</v>
      </c>
      <c r="EF355" s="31">
        <f t="shared" si="119"/>
        <v>0</v>
      </c>
      <c r="EG355" s="31">
        <f t="shared" si="119"/>
        <v>0</v>
      </c>
      <c r="EH355" s="31">
        <f t="shared" si="119"/>
        <v>0</v>
      </c>
      <c r="EI355" s="31">
        <f t="shared" si="119"/>
        <v>0</v>
      </c>
      <c r="EJ355" s="31">
        <f t="shared" si="119"/>
        <v>0</v>
      </c>
      <c r="EK355" s="113">
        <f t="shared" si="120"/>
        <v>0</v>
      </c>
      <c r="EL355" s="31">
        <f t="shared" si="126"/>
        <v>0</v>
      </c>
      <c r="EM355" s="31">
        <f t="shared" si="121"/>
        <v>0</v>
      </c>
      <c r="EN355" s="98">
        <f t="shared" si="121"/>
        <v>0</v>
      </c>
      <c r="EO355" s="98">
        <f t="shared" si="121"/>
        <v>0</v>
      </c>
      <c r="EP355" s="98">
        <f t="shared" si="121"/>
        <v>0</v>
      </c>
      <c r="EQ355" s="31">
        <f t="shared" si="121"/>
        <v>0</v>
      </c>
      <c r="ER355" s="31">
        <f t="shared" si="121"/>
        <v>0</v>
      </c>
      <c r="ES355" s="31">
        <f t="shared" si="121"/>
        <v>0</v>
      </c>
      <c r="ET355" s="31">
        <f t="shared" si="121"/>
        <v>0</v>
      </c>
      <c r="EU355" s="31">
        <f t="shared" si="121"/>
        <v>0</v>
      </c>
      <c r="EV355" s="113">
        <f t="shared" si="122"/>
        <v>0</v>
      </c>
      <c r="EW355" s="31">
        <f t="shared" si="127"/>
        <v>0</v>
      </c>
      <c r="EX355" s="58">
        <f t="shared" si="123"/>
        <v>0</v>
      </c>
      <c r="EY355" s="58">
        <f t="shared" si="124"/>
        <v>0</v>
      </c>
      <c r="EZ355" s="58">
        <f t="shared" si="125"/>
        <v>0</v>
      </c>
      <c r="FX355" s="20"/>
      <c r="FY355" s="20"/>
      <c r="FZ355" s="20"/>
    </row>
    <row r="356" spans="128:185" x14ac:dyDescent="0.3">
      <c r="DX356" s="18"/>
      <c r="DZ356" s="173" t="s">
        <v>419</v>
      </c>
      <c r="EA356" s="174" t="s">
        <v>19</v>
      </c>
      <c r="EB356" s="31">
        <f t="shared" si="119"/>
        <v>0</v>
      </c>
      <c r="EC356" s="112">
        <f t="shared" si="119"/>
        <v>0</v>
      </c>
      <c r="ED356" s="31">
        <f t="shared" si="119"/>
        <v>0</v>
      </c>
      <c r="EE356" s="31">
        <f t="shared" si="119"/>
        <v>0</v>
      </c>
      <c r="EF356" s="31">
        <f t="shared" si="119"/>
        <v>0</v>
      </c>
      <c r="EG356" s="31">
        <f t="shared" si="119"/>
        <v>0</v>
      </c>
      <c r="EH356" s="31">
        <f t="shared" si="119"/>
        <v>0</v>
      </c>
      <c r="EI356" s="31">
        <f t="shared" si="119"/>
        <v>0</v>
      </c>
      <c r="EJ356" s="31">
        <f t="shared" si="119"/>
        <v>0</v>
      </c>
      <c r="EK356" s="113">
        <f t="shared" si="120"/>
        <v>0</v>
      </c>
      <c r="EL356" s="31">
        <f t="shared" si="126"/>
        <v>0</v>
      </c>
      <c r="EM356" s="31">
        <f t="shared" si="121"/>
        <v>0</v>
      </c>
      <c r="EN356" s="98">
        <f t="shared" si="121"/>
        <v>0</v>
      </c>
      <c r="EO356" s="98">
        <f t="shared" si="121"/>
        <v>0</v>
      </c>
      <c r="EP356" s="98">
        <f t="shared" si="121"/>
        <v>0</v>
      </c>
      <c r="EQ356" s="31">
        <f t="shared" si="121"/>
        <v>0</v>
      </c>
      <c r="ER356" s="31">
        <f t="shared" si="121"/>
        <v>0</v>
      </c>
      <c r="ES356" s="31">
        <f t="shared" si="121"/>
        <v>0</v>
      </c>
      <c r="ET356" s="31">
        <f t="shared" si="121"/>
        <v>0</v>
      </c>
      <c r="EU356" s="31">
        <f t="shared" si="121"/>
        <v>0</v>
      </c>
      <c r="EV356" s="113">
        <f t="shared" si="122"/>
        <v>0</v>
      </c>
      <c r="EW356" s="31">
        <f t="shared" si="127"/>
        <v>0</v>
      </c>
      <c r="EX356" s="58">
        <f t="shared" si="123"/>
        <v>0</v>
      </c>
      <c r="EY356" s="58">
        <f t="shared" si="124"/>
        <v>0</v>
      </c>
      <c r="EZ356" s="58">
        <f t="shared" si="125"/>
        <v>0</v>
      </c>
      <c r="FX356" s="20"/>
      <c r="FY356" s="20"/>
      <c r="FZ356" s="20"/>
    </row>
    <row r="357" spans="128:185" x14ac:dyDescent="0.3">
      <c r="DX357" s="18"/>
      <c r="DZ357" s="173" t="s">
        <v>454</v>
      </c>
      <c r="EA357" s="174" t="s">
        <v>455</v>
      </c>
      <c r="EB357" s="31">
        <f t="shared" si="119"/>
        <v>0</v>
      </c>
      <c r="EC357" s="112">
        <f t="shared" si="119"/>
        <v>0</v>
      </c>
      <c r="ED357" s="31">
        <f t="shared" si="119"/>
        <v>0</v>
      </c>
      <c r="EE357" s="31">
        <f t="shared" si="119"/>
        <v>0</v>
      </c>
      <c r="EF357" s="31">
        <f t="shared" si="119"/>
        <v>0</v>
      </c>
      <c r="EG357" s="31">
        <f t="shared" si="119"/>
        <v>0</v>
      </c>
      <c r="EH357" s="31">
        <f t="shared" si="119"/>
        <v>0</v>
      </c>
      <c r="EI357" s="31">
        <f t="shared" si="119"/>
        <v>0</v>
      </c>
      <c r="EJ357" s="31">
        <f t="shared" si="119"/>
        <v>0</v>
      </c>
      <c r="EK357" s="113">
        <f t="shared" si="120"/>
        <v>0</v>
      </c>
      <c r="EL357" s="31">
        <f t="shared" si="126"/>
        <v>0</v>
      </c>
      <c r="EM357" s="31">
        <f t="shared" si="121"/>
        <v>0</v>
      </c>
      <c r="EN357" s="98">
        <f t="shared" si="121"/>
        <v>0</v>
      </c>
      <c r="EO357" s="98">
        <f t="shared" si="121"/>
        <v>0</v>
      </c>
      <c r="EP357" s="98">
        <f t="shared" si="121"/>
        <v>0</v>
      </c>
      <c r="EQ357" s="31">
        <f t="shared" si="121"/>
        <v>0</v>
      </c>
      <c r="ER357" s="31">
        <f t="shared" si="121"/>
        <v>0</v>
      </c>
      <c r="ES357" s="31">
        <f t="shared" si="121"/>
        <v>0</v>
      </c>
      <c r="ET357" s="31">
        <f t="shared" si="121"/>
        <v>0</v>
      </c>
      <c r="EU357" s="31">
        <f t="shared" si="121"/>
        <v>0</v>
      </c>
      <c r="EV357" s="113">
        <f t="shared" si="122"/>
        <v>0</v>
      </c>
      <c r="EW357" s="31">
        <f t="shared" si="127"/>
        <v>0</v>
      </c>
      <c r="EX357" s="58">
        <f t="shared" si="123"/>
        <v>0</v>
      </c>
      <c r="EY357" s="58">
        <f t="shared" si="124"/>
        <v>0</v>
      </c>
      <c r="EZ357" s="58">
        <f t="shared" si="125"/>
        <v>0</v>
      </c>
      <c r="FX357" s="20"/>
      <c r="FY357" s="20"/>
      <c r="FZ357" s="20"/>
    </row>
    <row r="358" spans="128:185" ht="15" thickBot="1" x14ac:dyDescent="0.35">
      <c r="DX358" s="18"/>
      <c r="DZ358" s="173" t="s">
        <v>456</v>
      </c>
      <c r="EA358" s="175" t="s">
        <v>457</v>
      </c>
      <c r="EB358" s="44">
        <f t="shared" si="119"/>
        <v>0</v>
      </c>
      <c r="EC358" s="119">
        <f t="shared" si="119"/>
        <v>0</v>
      </c>
      <c r="ED358" s="31">
        <f t="shared" si="119"/>
        <v>0</v>
      </c>
      <c r="EE358" s="44">
        <f t="shared" si="119"/>
        <v>0</v>
      </c>
      <c r="EF358" s="44">
        <f t="shared" si="119"/>
        <v>0</v>
      </c>
      <c r="EG358" s="31">
        <f t="shared" si="119"/>
        <v>0</v>
      </c>
      <c r="EH358" s="31">
        <f t="shared" si="119"/>
        <v>0</v>
      </c>
      <c r="EI358" s="31">
        <f t="shared" si="119"/>
        <v>0</v>
      </c>
      <c r="EJ358" s="31">
        <f t="shared" si="119"/>
        <v>0</v>
      </c>
      <c r="EK358" s="113">
        <f t="shared" si="120"/>
        <v>0</v>
      </c>
      <c r="EL358" s="31">
        <f t="shared" si="126"/>
        <v>0</v>
      </c>
      <c r="EM358" s="31">
        <f t="shared" si="121"/>
        <v>0</v>
      </c>
      <c r="EN358" s="98">
        <f t="shared" si="121"/>
        <v>0</v>
      </c>
      <c r="EO358" s="98">
        <f t="shared" si="121"/>
        <v>0</v>
      </c>
      <c r="EP358" s="98">
        <f t="shared" si="121"/>
        <v>0</v>
      </c>
      <c r="EQ358" s="31">
        <f t="shared" si="121"/>
        <v>0</v>
      </c>
      <c r="ER358" s="31">
        <f t="shared" si="121"/>
        <v>0</v>
      </c>
      <c r="ES358" s="31">
        <f t="shared" si="121"/>
        <v>0</v>
      </c>
      <c r="ET358" s="31">
        <f t="shared" si="121"/>
        <v>0</v>
      </c>
      <c r="EU358" s="31">
        <f t="shared" si="121"/>
        <v>0</v>
      </c>
      <c r="EV358" s="113">
        <f t="shared" si="122"/>
        <v>0</v>
      </c>
      <c r="EW358" s="31">
        <f t="shared" si="127"/>
        <v>0</v>
      </c>
      <c r="EX358" s="58">
        <f t="shared" si="123"/>
        <v>0</v>
      </c>
      <c r="EY358" s="58">
        <f t="shared" si="124"/>
        <v>0</v>
      </c>
      <c r="EZ358" s="58">
        <f t="shared" si="125"/>
        <v>0</v>
      </c>
      <c r="FX358" s="20"/>
      <c r="FY358" s="20"/>
      <c r="FZ358" s="20"/>
    </row>
    <row r="359" spans="128:185" ht="15" thickBot="1" x14ac:dyDescent="0.35">
      <c r="DX359" s="18"/>
      <c r="DZ359" s="173" t="s">
        <v>458</v>
      </c>
      <c r="EA359" s="176" t="s">
        <v>297</v>
      </c>
      <c r="EB359" s="114">
        <f>SUM(EB334:EB358)</f>
        <v>0</v>
      </c>
      <c r="EC359" s="120">
        <f t="shared" ref="EC359:EW359" si="128">SUM(EC334:EC358)</f>
        <v>14</v>
      </c>
      <c r="ED359" s="40">
        <f t="shared" si="128"/>
        <v>0</v>
      </c>
      <c r="EE359" s="43">
        <f t="shared" si="128"/>
        <v>0</v>
      </c>
      <c r="EF359" s="114">
        <f t="shared" si="128"/>
        <v>0</v>
      </c>
      <c r="EG359" s="40">
        <f t="shared" si="128"/>
        <v>0</v>
      </c>
      <c r="EH359" s="40">
        <f t="shared" si="128"/>
        <v>0</v>
      </c>
      <c r="EI359" s="40">
        <f t="shared" si="128"/>
        <v>0</v>
      </c>
      <c r="EJ359" s="40">
        <f t="shared" si="128"/>
        <v>0</v>
      </c>
      <c r="EK359" s="43">
        <f t="shared" si="128"/>
        <v>0</v>
      </c>
      <c r="EL359" s="40">
        <f t="shared" si="128"/>
        <v>14</v>
      </c>
      <c r="EM359" s="40">
        <f t="shared" si="128"/>
        <v>4</v>
      </c>
      <c r="EN359" s="42">
        <f t="shared" si="128"/>
        <v>19</v>
      </c>
      <c r="EO359" s="42">
        <f t="shared" si="128"/>
        <v>0</v>
      </c>
      <c r="EP359" s="42">
        <f t="shared" si="128"/>
        <v>0</v>
      </c>
      <c r="EQ359" s="40">
        <f t="shared" si="128"/>
        <v>0</v>
      </c>
      <c r="ER359" s="40">
        <f>SUM(ER334:ER358)</f>
        <v>0</v>
      </c>
      <c r="ES359" s="40">
        <f t="shared" si="128"/>
        <v>0</v>
      </c>
      <c r="ET359" s="40">
        <f t="shared" si="128"/>
        <v>0</v>
      </c>
      <c r="EU359" s="40">
        <f t="shared" si="128"/>
        <v>0</v>
      </c>
      <c r="EV359" s="43">
        <f t="shared" si="128"/>
        <v>0</v>
      </c>
      <c r="EW359" s="40">
        <f t="shared" si="128"/>
        <v>23</v>
      </c>
      <c r="EX359" s="58">
        <f>SUM(EX334:EX358)</f>
        <v>1</v>
      </c>
      <c r="EY359" s="58">
        <f>SUM(EY334:EY358)</f>
        <v>1</v>
      </c>
      <c r="EZ359" s="58">
        <f t="shared" si="125"/>
        <v>1</v>
      </c>
      <c r="FX359" s="20"/>
      <c r="FY359" s="20"/>
      <c r="FZ359" s="20"/>
    </row>
    <row r="360" spans="128:185" ht="15" thickBot="1" x14ac:dyDescent="0.35">
      <c r="DX360" s="18"/>
      <c r="EA360" s="76" t="s">
        <v>297</v>
      </c>
      <c r="EB360" s="273">
        <f>SUM(EL359,EW359)</f>
        <v>37</v>
      </c>
      <c r="EC360" s="274"/>
      <c r="ED360" s="274"/>
      <c r="EE360" s="274"/>
      <c r="EF360" s="274"/>
      <c r="EG360" s="274"/>
      <c r="EH360" s="274"/>
      <c r="EI360" s="274"/>
      <c r="EJ360" s="274"/>
      <c r="EK360" s="274"/>
      <c r="EL360" s="274"/>
      <c r="EM360" s="274"/>
      <c r="EN360" s="274"/>
      <c r="EO360" s="274"/>
      <c r="EP360" s="274"/>
      <c r="EQ360" s="274"/>
      <c r="ER360" s="274"/>
      <c r="ES360" s="274"/>
      <c r="ET360" s="274"/>
      <c r="EU360" s="274"/>
      <c r="EV360" s="274"/>
      <c r="EW360" s="275"/>
      <c r="FX360" s="20"/>
      <c r="FY360" s="20"/>
      <c r="FZ360" s="20"/>
    </row>
    <row r="361" spans="128:185" x14ac:dyDescent="0.3">
      <c r="DX361" s="18"/>
      <c r="FX361" s="20"/>
      <c r="FY361" s="20"/>
      <c r="FZ361" s="20"/>
    </row>
    <row r="362" spans="128:185" x14ac:dyDescent="0.3">
      <c r="DX362" s="18"/>
      <c r="FO362" s="103"/>
      <c r="FP362" s="103"/>
      <c r="FQ362" s="103"/>
      <c r="FR362" s="103"/>
      <c r="FS362" s="103"/>
      <c r="FT362" s="103"/>
      <c r="FU362" s="103"/>
      <c r="FV362" s="103"/>
      <c r="FX362" s="20"/>
      <c r="FY362" s="20"/>
      <c r="FZ362" s="20"/>
    </row>
    <row r="363" spans="128:185" ht="15" thickBot="1" x14ac:dyDescent="0.35">
      <c r="DX363" s="18"/>
      <c r="FO363" s="103"/>
      <c r="FP363" s="103"/>
      <c r="FQ363" s="103"/>
      <c r="FR363" s="103"/>
      <c r="FS363" s="103"/>
      <c r="FT363" s="103"/>
      <c r="FU363" s="103"/>
      <c r="FV363" s="103"/>
      <c r="FX363" s="20"/>
      <c r="FY363" s="20"/>
      <c r="FZ363" s="20"/>
    </row>
    <row r="364" spans="128:185" ht="15" thickBot="1" x14ac:dyDescent="0.35">
      <c r="DX364" s="18"/>
      <c r="EA364" s="177" t="s">
        <v>459</v>
      </c>
      <c r="EB364" s="178"/>
      <c r="EC364" s="179" t="s">
        <v>460</v>
      </c>
      <c r="ED364" s="180"/>
      <c r="FO364" s="103"/>
      <c r="FP364" s="103"/>
      <c r="FQ364" s="103"/>
      <c r="FR364" s="103"/>
      <c r="FS364" s="103"/>
      <c r="FT364" s="103"/>
      <c r="FU364" s="103"/>
      <c r="FV364" s="103"/>
      <c r="FX364" s="181"/>
      <c r="FY364" s="181"/>
      <c r="FZ364" s="181"/>
      <c r="GA364" s="125"/>
      <c r="GB364" s="125"/>
      <c r="GC364" s="125"/>
    </row>
    <row r="365" spans="128:185" x14ac:dyDescent="0.3">
      <c r="DX365" s="18"/>
      <c r="DZ365" s="155"/>
      <c r="EA365" s="182" t="s">
        <v>461</v>
      </c>
      <c r="EB365" s="183">
        <f t="shared" ref="EB365:EB381" si="129">COUNTIF(BY:BY,DZ366)+COUNTIF(CN:CN,DZ366)</f>
        <v>36</v>
      </c>
      <c r="EC365" s="184">
        <f t="shared" ref="EC365:EC381" si="130">EB365/$EB$382</f>
        <v>0.5625</v>
      </c>
      <c r="ED365" s="185"/>
      <c r="FO365" s="103"/>
      <c r="FP365" s="103"/>
      <c r="FQ365" s="103"/>
      <c r="FR365" s="103"/>
      <c r="FS365" s="103"/>
      <c r="FT365" s="103"/>
      <c r="FU365" s="103"/>
      <c r="FV365" s="103"/>
      <c r="FX365" s="186"/>
      <c r="FY365" s="186"/>
      <c r="FZ365" s="186"/>
      <c r="GA365" s="186"/>
      <c r="GB365" s="186"/>
      <c r="GC365" s="186"/>
    </row>
    <row r="366" spans="128:185" x14ac:dyDescent="0.3">
      <c r="DX366" s="18"/>
      <c r="DZ366" s="1">
        <v>1</v>
      </c>
      <c r="EA366" s="146" t="s">
        <v>462</v>
      </c>
      <c r="EB366" s="187">
        <f t="shared" si="129"/>
        <v>2</v>
      </c>
      <c r="EC366" s="184">
        <f t="shared" si="130"/>
        <v>3.125E-2</v>
      </c>
      <c r="ED366" s="185"/>
      <c r="FO366" s="103"/>
      <c r="FP366" s="103"/>
      <c r="FQ366" s="103"/>
      <c r="FR366" s="103"/>
      <c r="FS366" s="103"/>
      <c r="FT366" s="103"/>
      <c r="FU366" s="103"/>
      <c r="FV366" s="103"/>
      <c r="FX366" s="10"/>
      <c r="FY366" s="10"/>
      <c r="FZ366" s="20"/>
      <c r="GA366" s="25"/>
      <c r="GB366" s="25"/>
      <c r="GC366" s="25"/>
    </row>
    <row r="367" spans="128:185" x14ac:dyDescent="0.3">
      <c r="DX367" s="18"/>
      <c r="DZ367" s="1">
        <v>2</v>
      </c>
      <c r="EA367" s="146" t="s">
        <v>463</v>
      </c>
      <c r="EB367" s="187">
        <f t="shared" si="129"/>
        <v>11</v>
      </c>
      <c r="EC367" s="184">
        <f t="shared" si="130"/>
        <v>0.171875</v>
      </c>
      <c r="ED367" s="185"/>
      <c r="FO367" s="103"/>
      <c r="FP367" s="103"/>
      <c r="FQ367" s="103"/>
      <c r="FR367" s="103"/>
      <c r="FS367" s="103"/>
      <c r="FT367" s="103"/>
      <c r="FU367" s="103"/>
      <c r="FV367" s="103"/>
      <c r="FX367" s="20"/>
      <c r="FY367" s="20"/>
      <c r="FZ367" s="20"/>
    </row>
    <row r="368" spans="128:185" x14ac:dyDescent="0.3">
      <c r="DX368" s="18"/>
      <c r="DZ368" s="1">
        <v>3</v>
      </c>
      <c r="EA368" s="146" t="s">
        <v>464</v>
      </c>
      <c r="EB368" s="187">
        <f t="shared" si="129"/>
        <v>0</v>
      </c>
      <c r="EC368" s="184">
        <f t="shared" si="130"/>
        <v>0</v>
      </c>
      <c r="ED368" s="185"/>
      <c r="FO368" s="103"/>
      <c r="FP368" s="103"/>
      <c r="FQ368" s="103"/>
      <c r="FR368" s="103"/>
      <c r="FS368" s="103"/>
      <c r="FT368" s="103"/>
      <c r="FU368" s="103"/>
      <c r="FV368" s="103"/>
      <c r="FX368" s="20"/>
      <c r="FY368" s="20"/>
      <c r="FZ368" s="20"/>
    </row>
    <row r="369" spans="128:182" x14ac:dyDescent="0.3">
      <c r="DX369" s="18"/>
      <c r="DZ369" s="1">
        <v>7</v>
      </c>
      <c r="EA369" s="146" t="s">
        <v>465</v>
      </c>
      <c r="EB369" s="187">
        <f t="shared" si="129"/>
        <v>0</v>
      </c>
      <c r="EC369" s="184">
        <f t="shared" si="130"/>
        <v>0</v>
      </c>
      <c r="ED369" s="185"/>
      <c r="FO369" s="103"/>
      <c r="FP369" s="103"/>
      <c r="FQ369" s="103"/>
      <c r="FR369" s="103"/>
      <c r="FS369" s="103"/>
      <c r="FT369" s="103"/>
      <c r="FU369" s="103"/>
      <c r="FV369" s="103"/>
      <c r="FX369" s="20"/>
      <c r="FY369" s="20"/>
      <c r="FZ369" s="20"/>
    </row>
    <row r="370" spans="128:182" x14ac:dyDescent="0.3">
      <c r="DX370" s="18"/>
      <c r="DZ370" s="1">
        <v>8</v>
      </c>
      <c r="EA370" s="146" t="s">
        <v>466</v>
      </c>
      <c r="EB370" s="187">
        <f t="shared" si="129"/>
        <v>0</v>
      </c>
      <c r="EC370" s="184">
        <f t="shared" si="130"/>
        <v>0</v>
      </c>
      <c r="ED370" s="185"/>
      <c r="FO370" s="103"/>
      <c r="FP370" s="103"/>
      <c r="FQ370" s="103"/>
      <c r="FR370" s="103"/>
      <c r="FS370" s="103"/>
      <c r="FT370" s="103"/>
      <c r="FU370" s="103"/>
      <c r="FV370" s="103"/>
      <c r="FX370" s="20"/>
      <c r="FY370" s="20"/>
      <c r="FZ370" s="20"/>
    </row>
    <row r="371" spans="128:182" x14ac:dyDescent="0.3">
      <c r="DX371" s="18"/>
      <c r="DZ371" s="1">
        <v>11</v>
      </c>
      <c r="EA371" s="146" t="s">
        <v>467</v>
      </c>
      <c r="EB371" s="187">
        <f t="shared" si="129"/>
        <v>0</v>
      </c>
      <c r="EC371" s="184">
        <f t="shared" si="130"/>
        <v>0</v>
      </c>
      <c r="ED371" s="185"/>
      <c r="FO371" s="103"/>
      <c r="FP371" s="103"/>
      <c r="FQ371" s="103"/>
      <c r="FR371" s="103"/>
      <c r="FS371" s="103"/>
      <c r="FT371" s="103"/>
      <c r="FU371" s="103"/>
      <c r="FV371" s="103"/>
      <c r="FX371" s="20"/>
      <c r="FY371" s="20"/>
      <c r="FZ371" s="20"/>
    </row>
    <row r="372" spans="128:182" x14ac:dyDescent="0.3">
      <c r="DX372" s="18"/>
      <c r="DZ372" s="1">
        <v>12</v>
      </c>
      <c r="EA372" s="146" t="s">
        <v>468</v>
      </c>
      <c r="EB372" s="187">
        <f t="shared" si="129"/>
        <v>0</v>
      </c>
      <c r="EC372" s="184">
        <f t="shared" si="130"/>
        <v>0</v>
      </c>
      <c r="ED372" s="185"/>
      <c r="FO372" s="103"/>
      <c r="FP372" s="103"/>
      <c r="FQ372" s="103"/>
      <c r="FR372" s="103"/>
      <c r="FS372" s="103"/>
      <c r="FT372" s="103"/>
      <c r="FU372" s="103"/>
      <c r="FV372" s="103"/>
      <c r="FX372" s="20"/>
      <c r="FY372" s="20"/>
      <c r="FZ372" s="20"/>
    </row>
    <row r="373" spans="128:182" x14ac:dyDescent="0.3">
      <c r="DX373" s="18"/>
      <c r="DZ373" s="1">
        <v>13</v>
      </c>
      <c r="EA373" s="146" t="s">
        <v>469</v>
      </c>
      <c r="EB373" s="187">
        <f t="shared" si="129"/>
        <v>0</v>
      </c>
      <c r="EC373" s="184">
        <f t="shared" si="130"/>
        <v>0</v>
      </c>
      <c r="ED373" s="185"/>
      <c r="FO373" s="103"/>
      <c r="FP373" s="103"/>
      <c r="FQ373" s="103"/>
      <c r="FR373" s="103"/>
      <c r="FS373" s="103"/>
      <c r="FT373" s="103"/>
      <c r="FU373" s="103"/>
      <c r="FV373" s="103"/>
      <c r="FX373" s="20"/>
      <c r="FY373" s="20"/>
      <c r="FZ373" s="20"/>
    </row>
    <row r="374" spans="128:182" x14ac:dyDescent="0.3">
      <c r="DX374" s="18"/>
      <c r="DZ374" s="1">
        <v>15</v>
      </c>
      <c r="EA374" s="146" t="s">
        <v>470</v>
      </c>
      <c r="EB374" s="187">
        <f t="shared" si="129"/>
        <v>9</v>
      </c>
      <c r="EC374" s="184">
        <f t="shared" si="130"/>
        <v>0.140625</v>
      </c>
      <c r="ED374" s="185"/>
      <c r="FO374" s="103"/>
      <c r="FP374" s="103"/>
      <c r="FQ374" s="103"/>
      <c r="FR374" s="103"/>
      <c r="FS374" s="103"/>
      <c r="FT374" s="103"/>
      <c r="FU374" s="103"/>
      <c r="FV374" s="103"/>
      <c r="FX374" s="20"/>
      <c r="FY374" s="20"/>
      <c r="FZ374" s="20"/>
    </row>
    <row r="375" spans="128:182" x14ac:dyDescent="0.3">
      <c r="DX375" s="18"/>
      <c r="DZ375" s="1">
        <v>16</v>
      </c>
      <c r="EA375" s="146" t="s">
        <v>471</v>
      </c>
      <c r="EB375" s="187">
        <f t="shared" si="129"/>
        <v>0</v>
      </c>
      <c r="EC375" s="184">
        <f t="shared" si="130"/>
        <v>0</v>
      </c>
      <c r="ED375" s="185"/>
      <c r="FO375" s="103"/>
      <c r="FP375" s="103"/>
      <c r="FQ375" s="103"/>
      <c r="FR375" s="103"/>
      <c r="FS375" s="103"/>
      <c r="FT375" s="103"/>
      <c r="FU375" s="103"/>
      <c r="FV375" s="103"/>
      <c r="FX375" s="20"/>
      <c r="FY375" s="20"/>
      <c r="FZ375" s="20"/>
    </row>
    <row r="376" spans="128:182" x14ac:dyDescent="0.3">
      <c r="DX376" s="18"/>
      <c r="DZ376" s="1">
        <v>17</v>
      </c>
      <c r="EA376" s="146" t="s">
        <v>472</v>
      </c>
      <c r="EB376" s="187">
        <f t="shared" si="129"/>
        <v>0</v>
      </c>
      <c r="EC376" s="184">
        <f t="shared" si="130"/>
        <v>0</v>
      </c>
      <c r="ED376" s="185"/>
      <c r="FO376" s="103"/>
      <c r="FP376" s="103"/>
      <c r="FQ376" s="103"/>
      <c r="FR376" s="103"/>
      <c r="FS376" s="103"/>
      <c r="FT376" s="103"/>
      <c r="FU376" s="103"/>
      <c r="FV376" s="103"/>
      <c r="FX376" s="20"/>
      <c r="FY376" s="20"/>
      <c r="FZ376" s="20"/>
    </row>
    <row r="377" spans="128:182" x14ac:dyDescent="0.3">
      <c r="DX377" s="18"/>
      <c r="DZ377" s="1">
        <v>18</v>
      </c>
      <c r="EA377" s="146" t="s">
        <v>473</v>
      </c>
      <c r="EB377" s="187">
        <f t="shared" si="129"/>
        <v>1</v>
      </c>
      <c r="EC377" s="184">
        <f t="shared" si="130"/>
        <v>1.5625E-2</v>
      </c>
      <c r="ED377" s="185"/>
      <c r="FO377" s="103"/>
      <c r="FP377" s="103"/>
      <c r="FQ377" s="103"/>
      <c r="FR377" s="103"/>
      <c r="FS377" s="103"/>
      <c r="FT377" s="103"/>
      <c r="FU377" s="103"/>
      <c r="FV377" s="103"/>
      <c r="FX377" s="20"/>
      <c r="FY377" s="20"/>
      <c r="FZ377" s="20"/>
    </row>
    <row r="378" spans="128:182" x14ac:dyDescent="0.3">
      <c r="DX378" s="18"/>
      <c r="DZ378" s="1">
        <v>19</v>
      </c>
      <c r="EA378" s="146" t="s">
        <v>474</v>
      </c>
      <c r="EB378" s="187">
        <f t="shared" si="129"/>
        <v>3</v>
      </c>
      <c r="EC378" s="184">
        <f t="shared" si="130"/>
        <v>4.6875E-2</v>
      </c>
      <c r="ED378" s="185"/>
      <c r="FO378" s="103"/>
      <c r="FP378" s="103"/>
      <c r="FQ378" s="103"/>
      <c r="FR378" s="103"/>
      <c r="FS378" s="103"/>
      <c r="FT378" s="103"/>
      <c r="FU378" s="103"/>
      <c r="FV378" s="103"/>
      <c r="FX378" s="20"/>
      <c r="FY378" s="20"/>
      <c r="FZ378" s="20"/>
    </row>
    <row r="379" spans="128:182" x14ac:dyDescent="0.3">
      <c r="DX379" s="18"/>
      <c r="DZ379" s="1">
        <v>20</v>
      </c>
      <c r="EA379" s="146" t="s">
        <v>475</v>
      </c>
      <c r="EB379" s="187">
        <f t="shared" si="129"/>
        <v>0</v>
      </c>
      <c r="EC379" s="184">
        <f t="shared" si="130"/>
        <v>0</v>
      </c>
      <c r="ED379" s="185"/>
      <c r="FO379" s="103"/>
      <c r="FP379" s="103"/>
      <c r="FQ379" s="103"/>
      <c r="FR379" s="103"/>
      <c r="FS379" s="103"/>
      <c r="FT379" s="103"/>
      <c r="FU379" s="103"/>
      <c r="FV379" s="103"/>
      <c r="FX379" s="20"/>
      <c r="FY379" s="20"/>
      <c r="FZ379" s="20"/>
    </row>
    <row r="380" spans="128:182" x14ac:dyDescent="0.3">
      <c r="DX380" s="18"/>
      <c r="DZ380" s="1">
        <v>21</v>
      </c>
      <c r="EA380" s="146" t="s">
        <v>476</v>
      </c>
      <c r="EB380" s="187">
        <f t="shared" si="129"/>
        <v>0</v>
      </c>
      <c r="EC380" s="184">
        <f t="shared" si="130"/>
        <v>0</v>
      </c>
      <c r="ED380" s="185"/>
      <c r="FO380" s="103"/>
      <c r="FP380" s="103"/>
      <c r="FQ380" s="103"/>
      <c r="FR380" s="103"/>
      <c r="FS380" s="103"/>
      <c r="FT380" s="103"/>
      <c r="FU380" s="103"/>
      <c r="FV380" s="103"/>
      <c r="FX380" s="20"/>
      <c r="FY380" s="20"/>
      <c r="FZ380" s="20"/>
    </row>
    <row r="381" spans="128:182" ht="15" thickBot="1" x14ac:dyDescent="0.35">
      <c r="DX381" s="18"/>
      <c r="DZ381" s="1">
        <v>77</v>
      </c>
      <c r="EA381" s="188" t="s">
        <v>19</v>
      </c>
      <c r="EB381" s="189">
        <f t="shared" si="129"/>
        <v>2</v>
      </c>
      <c r="EC381" s="184">
        <f t="shared" si="130"/>
        <v>3.125E-2</v>
      </c>
      <c r="ED381" s="185"/>
      <c r="FO381" s="103"/>
      <c r="FP381" s="103"/>
      <c r="FQ381" s="103"/>
      <c r="FR381" s="103"/>
      <c r="FS381" s="103"/>
      <c r="FT381" s="103"/>
      <c r="FU381" s="103"/>
      <c r="FV381" s="103"/>
      <c r="FX381" s="20"/>
      <c r="FY381" s="20"/>
      <c r="FZ381" s="20"/>
    </row>
    <row r="382" spans="128:182" ht="15" thickBot="1" x14ac:dyDescent="0.35">
      <c r="DX382" s="18"/>
      <c r="DZ382" s="1">
        <v>88</v>
      </c>
      <c r="EA382" s="71" t="s">
        <v>297</v>
      </c>
      <c r="EB382" s="190">
        <f>SUM(EB365:EB381)</f>
        <v>64</v>
      </c>
      <c r="FO382" s="103"/>
      <c r="FP382" s="103"/>
      <c r="FQ382" s="103"/>
      <c r="FR382" s="103"/>
      <c r="FS382" s="103"/>
      <c r="FT382" s="103"/>
      <c r="FU382" s="103"/>
      <c r="FV382" s="103"/>
      <c r="FX382" s="20"/>
      <c r="FY382" s="20"/>
      <c r="FZ382" s="20"/>
    </row>
    <row r="383" spans="128:182" x14ac:dyDescent="0.3">
      <c r="DX383" s="18"/>
      <c r="FO383" s="103"/>
      <c r="FP383" s="103"/>
      <c r="FQ383" s="103"/>
      <c r="FR383" s="103"/>
      <c r="FS383" s="103"/>
      <c r="FT383" s="103"/>
      <c r="FU383" s="103"/>
      <c r="FV383" s="103"/>
      <c r="FX383" s="20"/>
      <c r="FY383" s="20"/>
      <c r="FZ383" s="20"/>
    </row>
    <row r="384" spans="128:182" x14ac:dyDescent="0.3">
      <c r="DX384" s="18"/>
      <c r="FO384" s="103"/>
      <c r="FP384" s="103"/>
      <c r="FQ384" s="103"/>
      <c r="FR384" s="103"/>
      <c r="FS384" s="103"/>
      <c r="FT384" s="103"/>
      <c r="FU384" s="103"/>
      <c r="FV384" s="103"/>
      <c r="FX384" s="20"/>
      <c r="FY384" s="20"/>
      <c r="FZ384" s="20"/>
    </row>
    <row r="385" spans="128:182" x14ac:dyDescent="0.3">
      <c r="DX385" s="18"/>
      <c r="FX385" s="20"/>
      <c r="FY385" s="20"/>
      <c r="FZ385" s="20"/>
    </row>
    <row r="386" spans="128:182" x14ac:dyDescent="0.3">
      <c r="DX386" s="18"/>
      <c r="EA386" s="170"/>
      <c r="FX386" s="20"/>
      <c r="FY386" s="20"/>
      <c r="FZ386" s="20"/>
    </row>
    <row r="387" spans="128:182" x14ac:dyDescent="0.3">
      <c r="DX387" s="18"/>
      <c r="EA387" s="170"/>
      <c r="FX387" s="20"/>
      <c r="FY387" s="20"/>
      <c r="FZ387" s="20"/>
    </row>
    <row r="388" spans="128:182" x14ac:dyDescent="0.3">
      <c r="DX388" s="18"/>
      <c r="EA388" s="170"/>
      <c r="FX388" s="20"/>
      <c r="FY388" s="20"/>
      <c r="FZ388" s="20"/>
    </row>
    <row r="389" spans="128:182" x14ac:dyDescent="0.3">
      <c r="DX389" s="18"/>
      <c r="EA389" s="170"/>
      <c r="FX389" s="20"/>
      <c r="FY389" s="20"/>
      <c r="FZ389" s="20"/>
    </row>
    <row r="390" spans="128:182" x14ac:dyDescent="0.3">
      <c r="DX390" s="18"/>
      <c r="EA390" s="170"/>
      <c r="FE390" s="1" t="s">
        <v>477</v>
      </c>
      <c r="FX390" s="20"/>
      <c r="FY390" s="20"/>
      <c r="FZ390" s="20"/>
    </row>
    <row r="391" spans="128:182" x14ac:dyDescent="0.3">
      <c r="DX391" s="18"/>
      <c r="EA391" s="170"/>
      <c r="FE391" s="1" t="s">
        <v>478</v>
      </c>
      <c r="FO391" s="103"/>
      <c r="FP391" s="103"/>
      <c r="FQ391" s="103"/>
      <c r="FR391" s="103"/>
      <c r="FS391" s="103"/>
      <c r="FT391" s="103"/>
      <c r="FU391" s="103">
        <v>6</v>
      </c>
      <c r="FV391" s="103">
        <v>4</v>
      </c>
      <c r="FW391" s="18"/>
      <c r="FX391" s="20"/>
      <c r="FY391" s="20"/>
      <c r="FZ391" s="20"/>
    </row>
    <row r="392" spans="128:182" x14ac:dyDescent="0.3">
      <c r="DX392" s="18"/>
      <c r="EA392" s="170"/>
      <c r="FO392" s="103"/>
      <c r="FP392" s="103"/>
      <c r="FQ392" s="103"/>
      <c r="FR392" s="103"/>
      <c r="FS392" s="103"/>
      <c r="FT392" s="103">
        <v>8</v>
      </c>
      <c r="FU392" s="103">
        <v>5</v>
      </c>
      <c r="FV392" s="103">
        <v>2</v>
      </c>
      <c r="FW392" s="18"/>
      <c r="FX392" s="20"/>
      <c r="FY392" s="20"/>
      <c r="FZ392" s="20"/>
    </row>
    <row r="393" spans="128:182" ht="15.75" customHeight="1" thickBot="1" x14ac:dyDescent="0.35">
      <c r="DX393" s="18"/>
      <c r="EA393" s="170"/>
      <c r="FO393" s="103"/>
      <c r="FP393" s="241">
        <v>1</v>
      </c>
      <c r="FQ393" s="241"/>
      <c r="FR393" s="241"/>
      <c r="FS393" s="103">
        <v>1</v>
      </c>
      <c r="FT393" s="103">
        <v>2</v>
      </c>
      <c r="FU393" s="103">
        <v>3</v>
      </c>
      <c r="FV393" s="103">
        <v>1</v>
      </c>
      <c r="FW393" s="18"/>
      <c r="FX393" s="20"/>
      <c r="FY393" s="20"/>
      <c r="FZ393" s="20"/>
    </row>
    <row r="394" spans="128:182" ht="15" thickBot="1" x14ac:dyDescent="0.35">
      <c r="DX394" s="18"/>
      <c r="EA394" s="280"/>
      <c r="EB394" s="281"/>
      <c r="EC394" s="281"/>
      <c r="ED394" s="281"/>
      <c r="EE394" s="281"/>
      <c r="EF394" s="281"/>
      <c r="EG394" s="281"/>
      <c r="EH394" s="281"/>
      <c r="EI394" s="281"/>
      <c r="EJ394" s="281"/>
      <c r="EK394" s="281"/>
      <c r="EL394" s="281"/>
      <c r="EM394" s="19"/>
      <c r="EN394" s="19"/>
      <c r="EO394" s="19"/>
      <c r="EP394" s="19"/>
      <c r="EQ394" s="19"/>
      <c r="ER394" s="281"/>
      <c r="ES394" s="281"/>
      <c r="ET394" s="281"/>
      <c r="EU394" s="281"/>
      <c r="EV394" s="281"/>
      <c r="EW394" s="281"/>
      <c r="FC394" s="282" t="s">
        <v>479</v>
      </c>
      <c r="FD394" s="283"/>
      <c r="FE394" s="242" t="s">
        <v>480</v>
      </c>
      <c r="FF394" s="243"/>
      <c r="FG394" s="243"/>
      <c r="FH394" s="243"/>
      <c r="FI394" s="243"/>
      <c r="FJ394" s="243"/>
      <c r="FK394" s="243"/>
      <c r="FL394" s="243"/>
      <c r="FM394" s="243"/>
      <c r="FN394" s="244"/>
      <c r="FO394" s="245" t="s">
        <v>302</v>
      </c>
      <c r="FP394" s="247" t="s">
        <v>481</v>
      </c>
      <c r="FQ394" s="248"/>
      <c r="FR394" s="249"/>
      <c r="FS394" s="252" t="s">
        <v>482</v>
      </c>
      <c r="FT394" s="253"/>
      <c r="FU394" s="247" t="s">
        <v>483</v>
      </c>
      <c r="FV394" s="249"/>
      <c r="FX394" s="20"/>
      <c r="FY394" s="20"/>
      <c r="FZ394" s="20"/>
    </row>
    <row r="395" spans="128:182" ht="15" thickBot="1" x14ac:dyDescent="0.35">
      <c r="DX395" s="18"/>
      <c r="EA395" s="280"/>
      <c r="EB395" s="25"/>
      <c r="EC395" s="191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FC395" s="284"/>
      <c r="FD395" s="285"/>
      <c r="FE395" s="192" t="str">
        <f t="shared" ref="FE395:FN395" si="131">EB4</f>
        <v>21.7-21.8</v>
      </c>
      <c r="FF395" s="193" t="str">
        <f t="shared" si="131"/>
        <v>21.8-21.9</v>
      </c>
      <c r="FG395" s="192" t="str">
        <f t="shared" si="131"/>
        <v>21.9-22</v>
      </c>
      <c r="FH395" s="193" t="str">
        <f t="shared" si="131"/>
        <v>22-22.1</v>
      </c>
      <c r="FI395" s="192" t="str">
        <f t="shared" si="131"/>
        <v>22.1-22.2</v>
      </c>
      <c r="FJ395" s="193" t="str">
        <f t="shared" si="131"/>
        <v>22.2-22.3</v>
      </c>
      <c r="FK395" s="192" t="str">
        <f t="shared" si="131"/>
        <v>22.3-22.4</v>
      </c>
      <c r="FL395" s="193" t="str">
        <f t="shared" si="131"/>
        <v>22.4-22.5</v>
      </c>
      <c r="FM395" s="192" t="str">
        <f t="shared" si="131"/>
        <v>22.5-22.6</v>
      </c>
      <c r="FN395" s="194" t="str">
        <f t="shared" si="131"/>
        <v>22.6-22.7</v>
      </c>
      <c r="FO395" s="246"/>
      <c r="FP395" s="195" t="s">
        <v>484</v>
      </c>
      <c r="FQ395" s="196" t="s">
        <v>124</v>
      </c>
      <c r="FR395" s="197" t="s">
        <v>485</v>
      </c>
      <c r="FS395" s="195" t="s">
        <v>14</v>
      </c>
      <c r="FT395" s="197" t="s">
        <v>15</v>
      </c>
      <c r="FU395" s="195" t="s">
        <v>486</v>
      </c>
      <c r="FV395" s="198" t="s">
        <v>487</v>
      </c>
      <c r="FX395" s="20"/>
      <c r="FY395" s="20"/>
      <c r="FZ395" s="20"/>
    </row>
    <row r="396" spans="128:182" x14ac:dyDescent="0.3">
      <c r="DX396" s="18"/>
      <c r="EA396" s="170"/>
      <c r="FB396" s="59">
        <v>1</v>
      </c>
      <c r="FC396" s="286" t="s">
        <v>106</v>
      </c>
      <c r="FD396" s="287"/>
      <c r="FE396" s="165">
        <f t="shared" ref="FE396:FM402" si="132">COUNTIFS($A:$A,"&gt;="&amp;EB$1,$A:$A,"&lt;"&amp;EC$1,$AC:$AC,$FB396)</f>
        <v>3</v>
      </c>
      <c r="FF396" s="199">
        <f t="shared" si="132"/>
        <v>18</v>
      </c>
      <c r="FG396" s="165">
        <f t="shared" si="132"/>
        <v>0</v>
      </c>
      <c r="FH396" s="199">
        <f t="shared" si="132"/>
        <v>0</v>
      </c>
      <c r="FI396" s="165">
        <f t="shared" si="132"/>
        <v>0</v>
      </c>
      <c r="FJ396" s="199">
        <f t="shared" si="132"/>
        <v>0</v>
      </c>
      <c r="FK396" s="165">
        <f t="shared" si="132"/>
        <v>0</v>
      </c>
      <c r="FL396" s="199">
        <f t="shared" si="132"/>
        <v>0</v>
      </c>
      <c r="FM396" s="165">
        <f t="shared" si="132"/>
        <v>0</v>
      </c>
      <c r="FN396" s="200">
        <f t="shared" ref="FN396:FN402" si="133">COUNTIFS($A:$A,"&gt;="&amp;EK$1,$A:$A,"&lt;="&amp;EL$1,$AC:$AC,$FB396)</f>
        <v>0</v>
      </c>
      <c r="FO396" s="199">
        <f t="shared" ref="FO396:FO404" si="134">SUM(FE396:FN396)</f>
        <v>21</v>
      </c>
      <c r="FP396" s="201">
        <f t="shared" ref="FP396:FR402" si="135">COUNTIFS(DU:DU,$FP$393,$AC:$AC,$FB396)</f>
        <v>13</v>
      </c>
      <c r="FQ396" s="201">
        <f t="shared" si="135"/>
        <v>0</v>
      </c>
      <c r="FR396" s="201">
        <f t="shared" si="135"/>
        <v>0</v>
      </c>
      <c r="FS396" s="201">
        <f t="shared" ref="FS396:FT402" si="136">COUNTIFS($AC:$AC,$FB396,$AL:$AL,FS$392)+COUNTIFS($AC:$AC,$FB396,$AL:$AL,FS$393)</f>
        <v>17</v>
      </c>
      <c r="FT396" s="201">
        <f t="shared" si="136"/>
        <v>4</v>
      </c>
      <c r="FU396" s="165">
        <f t="shared" ref="FU396:FV402" si="137">COUNTIFS($AM:$AM,FU$391,$AC:$AC,$FB396)+COUNTIFS($AM:$AM,FU$392,$AC:$AC,$FB396)+COUNTIFS($AM:$AM,FU$393,$AC:$AC,$FB396)</f>
        <v>0</v>
      </c>
      <c r="FV396" s="200">
        <f t="shared" si="137"/>
        <v>21</v>
      </c>
      <c r="FW396" s="45"/>
      <c r="FX396" s="20"/>
      <c r="FY396" s="20"/>
      <c r="FZ396" s="20"/>
    </row>
    <row r="397" spans="128:182" x14ac:dyDescent="0.3">
      <c r="DX397" s="18"/>
      <c r="EA397" s="170"/>
      <c r="FB397" s="59">
        <v>2</v>
      </c>
      <c r="FC397" s="278" t="s">
        <v>311</v>
      </c>
      <c r="FD397" s="279"/>
      <c r="FE397" s="202">
        <f t="shared" si="132"/>
        <v>0</v>
      </c>
      <c r="FF397" s="203">
        <f t="shared" si="132"/>
        <v>3</v>
      </c>
      <c r="FG397" s="202">
        <f t="shared" si="132"/>
        <v>0</v>
      </c>
      <c r="FH397" s="203">
        <f t="shared" si="132"/>
        <v>0</v>
      </c>
      <c r="FI397" s="202">
        <f t="shared" si="132"/>
        <v>0</v>
      </c>
      <c r="FJ397" s="203">
        <f t="shared" si="132"/>
        <v>0</v>
      </c>
      <c r="FK397" s="202">
        <f t="shared" si="132"/>
        <v>0</v>
      </c>
      <c r="FL397" s="203">
        <f t="shared" si="132"/>
        <v>0</v>
      </c>
      <c r="FM397" s="202">
        <f t="shared" si="132"/>
        <v>0</v>
      </c>
      <c r="FN397" s="204">
        <f t="shared" si="133"/>
        <v>0</v>
      </c>
      <c r="FO397" s="203">
        <f t="shared" si="134"/>
        <v>3</v>
      </c>
      <c r="FP397" s="205">
        <f t="shared" si="135"/>
        <v>0</v>
      </c>
      <c r="FQ397" s="205">
        <f t="shared" si="135"/>
        <v>0</v>
      </c>
      <c r="FR397" s="205">
        <f t="shared" si="135"/>
        <v>0</v>
      </c>
      <c r="FS397" s="205">
        <f t="shared" si="136"/>
        <v>2</v>
      </c>
      <c r="FT397" s="205">
        <f t="shared" si="136"/>
        <v>1</v>
      </c>
      <c r="FU397" s="202">
        <f t="shared" si="137"/>
        <v>0</v>
      </c>
      <c r="FV397" s="204">
        <f t="shared" si="137"/>
        <v>3</v>
      </c>
      <c r="FW397" s="45"/>
      <c r="FX397" s="20"/>
      <c r="FY397" s="20"/>
      <c r="FZ397" s="20"/>
    </row>
    <row r="398" spans="128:182" x14ac:dyDescent="0.3">
      <c r="DX398" s="18"/>
      <c r="EA398" s="170"/>
      <c r="FB398" s="59">
        <v>3</v>
      </c>
      <c r="FC398" s="278" t="s">
        <v>16</v>
      </c>
      <c r="FD398" s="279"/>
      <c r="FE398" s="202">
        <f t="shared" si="132"/>
        <v>0</v>
      </c>
      <c r="FF398" s="203">
        <f t="shared" si="132"/>
        <v>4</v>
      </c>
      <c r="FG398" s="202">
        <f t="shared" si="132"/>
        <v>0</v>
      </c>
      <c r="FH398" s="203">
        <f t="shared" ref="FH398:FM402" si="138">COUNTIFS($A:$A,"&gt;="&amp;EE$1,$A:$A,"&lt;"&amp;EL$1,$AC:$AC,$FB398)</f>
        <v>0</v>
      </c>
      <c r="FI398" s="202">
        <f t="shared" si="138"/>
        <v>0</v>
      </c>
      <c r="FJ398" s="203">
        <f t="shared" si="138"/>
        <v>0</v>
      </c>
      <c r="FK398" s="202">
        <f t="shared" si="138"/>
        <v>0</v>
      </c>
      <c r="FL398" s="203">
        <f t="shared" si="138"/>
        <v>0</v>
      </c>
      <c r="FM398" s="202">
        <f t="shared" si="138"/>
        <v>0</v>
      </c>
      <c r="FN398" s="204">
        <f t="shared" si="133"/>
        <v>0</v>
      </c>
      <c r="FO398" s="203">
        <f t="shared" si="134"/>
        <v>4</v>
      </c>
      <c r="FP398" s="205">
        <f t="shared" si="135"/>
        <v>2</v>
      </c>
      <c r="FQ398" s="205">
        <f t="shared" si="135"/>
        <v>0</v>
      </c>
      <c r="FR398" s="205">
        <f t="shared" si="135"/>
        <v>0</v>
      </c>
      <c r="FS398" s="205">
        <f t="shared" si="136"/>
        <v>2</v>
      </c>
      <c r="FT398" s="205">
        <f t="shared" si="136"/>
        <v>2</v>
      </c>
      <c r="FU398" s="202">
        <f t="shared" si="137"/>
        <v>0</v>
      </c>
      <c r="FV398" s="204">
        <f t="shared" si="137"/>
        <v>4</v>
      </c>
      <c r="FW398" s="45"/>
      <c r="FX398" s="20"/>
      <c r="FY398" s="20"/>
      <c r="FZ398" s="20"/>
    </row>
    <row r="399" spans="128:182" x14ac:dyDescent="0.3">
      <c r="DX399" s="18"/>
      <c r="EA399" s="170"/>
      <c r="FB399" s="59">
        <v>4</v>
      </c>
      <c r="FC399" s="278" t="s">
        <v>313</v>
      </c>
      <c r="FD399" s="279"/>
      <c r="FE399" s="202">
        <f t="shared" si="132"/>
        <v>0</v>
      </c>
      <c r="FF399" s="203">
        <f t="shared" si="132"/>
        <v>2</v>
      </c>
      <c r="FG399" s="202">
        <f t="shared" si="132"/>
        <v>0</v>
      </c>
      <c r="FH399" s="203">
        <f t="shared" si="138"/>
        <v>0</v>
      </c>
      <c r="FI399" s="202">
        <f t="shared" si="138"/>
        <v>0</v>
      </c>
      <c r="FJ399" s="203">
        <f t="shared" si="138"/>
        <v>0</v>
      </c>
      <c r="FK399" s="202">
        <f t="shared" si="138"/>
        <v>0</v>
      </c>
      <c r="FL399" s="203">
        <f t="shared" si="138"/>
        <v>0</v>
      </c>
      <c r="FM399" s="202">
        <f t="shared" si="138"/>
        <v>0</v>
      </c>
      <c r="FN399" s="204">
        <f t="shared" si="133"/>
        <v>0</v>
      </c>
      <c r="FO399" s="203">
        <f t="shared" si="134"/>
        <v>2</v>
      </c>
      <c r="FP399" s="205">
        <f t="shared" si="135"/>
        <v>1</v>
      </c>
      <c r="FQ399" s="205">
        <f t="shared" si="135"/>
        <v>0</v>
      </c>
      <c r="FR399" s="205">
        <f t="shared" si="135"/>
        <v>0</v>
      </c>
      <c r="FS399" s="205">
        <f t="shared" si="136"/>
        <v>2</v>
      </c>
      <c r="FT399" s="205">
        <f t="shared" si="136"/>
        <v>0</v>
      </c>
      <c r="FU399" s="202">
        <f t="shared" si="137"/>
        <v>0</v>
      </c>
      <c r="FV399" s="202">
        <f t="shared" si="137"/>
        <v>2</v>
      </c>
      <c r="FW399" s="45"/>
      <c r="FX399" s="20"/>
      <c r="FY399" s="20"/>
      <c r="FZ399" s="20"/>
    </row>
    <row r="400" spans="128:182" x14ac:dyDescent="0.3">
      <c r="DX400" s="18"/>
      <c r="EA400" s="170"/>
      <c r="FB400" s="59">
        <v>5</v>
      </c>
      <c r="FC400" s="278" t="s">
        <v>314</v>
      </c>
      <c r="FD400" s="279"/>
      <c r="FE400" s="202">
        <f t="shared" si="132"/>
        <v>0</v>
      </c>
      <c r="FF400" s="203">
        <f t="shared" si="132"/>
        <v>0</v>
      </c>
      <c r="FG400" s="202">
        <f t="shared" si="132"/>
        <v>0</v>
      </c>
      <c r="FH400" s="203">
        <f t="shared" si="138"/>
        <v>0</v>
      </c>
      <c r="FI400" s="202">
        <f t="shared" si="138"/>
        <v>0</v>
      </c>
      <c r="FJ400" s="203">
        <f t="shared" si="138"/>
        <v>0</v>
      </c>
      <c r="FK400" s="202">
        <f t="shared" si="138"/>
        <v>0</v>
      </c>
      <c r="FL400" s="203">
        <f t="shared" si="138"/>
        <v>0</v>
      </c>
      <c r="FM400" s="202">
        <f t="shared" si="138"/>
        <v>0</v>
      </c>
      <c r="FN400" s="204">
        <f t="shared" si="133"/>
        <v>0</v>
      </c>
      <c r="FO400" s="203">
        <f t="shared" si="134"/>
        <v>0</v>
      </c>
      <c r="FP400" s="205">
        <f t="shared" si="135"/>
        <v>0</v>
      </c>
      <c r="FQ400" s="205">
        <f t="shared" si="135"/>
        <v>0</v>
      </c>
      <c r="FR400" s="205">
        <f t="shared" si="135"/>
        <v>0</v>
      </c>
      <c r="FS400" s="205">
        <f t="shared" si="136"/>
        <v>0</v>
      </c>
      <c r="FT400" s="205">
        <f t="shared" si="136"/>
        <v>0</v>
      </c>
      <c r="FU400" s="202">
        <f t="shared" si="137"/>
        <v>0</v>
      </c>
      <c r="FV400" s="28">
        <f t="shared" si="137"/>
        <v>0</v>
      </c>
      <c r="FW400" s="45"/>
      <c r="FX400" s="20"/>
      <c r="FY400" s="20"/>
      <c r="FZ400" s="20"/>
    </row>
    <row r="401" spans="128:182" x14ac:dyDescent="0.3">
      <c r="DX401" s="18"/>
      <c r="EA401" s="170"/>
      <c r="FB401" s="59">
        <v>6</v>
      </c>
      <c r="FC401" s="278" t="s">
        <v>315</v>
      </c>
      <c r="FD401" s="279"/>
      <c r="FE401" s="202">
        <f t="shared" si="132"/>
        <v>0</v>
      </c>
      <c r="FF401" s="203">
        <f t="shared" si="132"/>
        <v>0</v>
      </c>
      <c r="FG401" s="202">
        <f t="shared" si="132"/>
        <v>0</v>
      </c>
      <c r="FH401" s="203">
        <f t="shared" si="138"/>
        <v>0</v>
      </c>
      <c r="FI401" s="202">
        <f t="shared" si="138"/>
        <v>0</v>
      </c>
      <c r="FJ401" s="203">
        <f t="shared" si="138"/>
        <v>0</v>
      </c>
      <c r="FK401" s="202">
        <f t="shared" si="138"/>
        <v>0</v>
      </c>
      <c r="FL401" s="203">
        <f t="shared" si="138"/>
        <v>0</v>
      </c>
      <c r="FM401" s="202">
        <f t="shared" si="138"/>
        <v>0</v>
      </c>
      <c r="FN401" s="204">
        <f t="shared" si="133"/>
        <v>0</v>
      </c>
      <c r="FO401" s="203">
        <f t="shared" si="134"/>
        <v>0</v>
      </c>
      <c r="FP401" s="205">
        <f t="shared" si="135"/>
        <v>0</v>
      </c>
      <c r="FQ401" s="205">
        <f t="shared" si="135"/>
        <v>0</v>
      </c>
      <c r="FR401" s="205">
        <f t="shared" si="135"/>
        <v>0</v>
      </c>
      <c r="FS401" s="205">
        <f t="shared" si="136"/>
        <v>0</v>
      </c>
      <c r="FT401" s="205">
        <f t="shared" si="136"/>
        <v>0</v>
      </c>
      <c r="FU401" s="202">
        <f t="shared" si="137"/>
        <v>0</v>
      </c>
      <c r="FV401" s="204">
        <f t="shared" si="137"/>
        <v>0</v>
      </c>
      <c r="FW401" s="45"/>
      <c r="FX401" s="20"/>
      <c r="FY401" s="20"/>
      <c r="FZ401" s="20"/>
    </row>
    <row r="402" spans="128:182" x14ac:dyDescent="0.3">
      <c r="DX402" s="18"/>
      <c r="EA402" s="170"/>
      <c r="FB402" s="59">
        <v>7</v>
      </c>
      <c r="FC402" s="278" t="s">
        <v>316</v>
      </c>
      <c r="FD402" s="279"/>
      <c r="FE402" s="202">
        <f t="shared" si="132"/>
        <v>0</v>
      </c>
      <c r="FF402" s="203">
        <f t="shared" si="132"/>
        <v>0</v>
      </c>
      <c r="FG402" s="202">
        <f t="shared" si="132"/>
        <v>0</v>
      </c>
      <c r="FH402" s="203">
        <f t="shared" si="138"/>
        <v>0</v>
      </c>
      <c r="FI402" s="202">
        <f t="shared" si="138"/>
        <v>0</v>
      </c>
      <c r="FJ402" s="203">
        <f t="shared" si="138"/>
        <v>0</v>
      </c>
      <c r="FK402" s="202">
        <f t="shared" si="138"/>
        <v>0</v>
      </c>
      <c r="FL402" s="203">
        <f t="shared" si="138"/>
        <v>0</v>
      </c>
      <c r="FM402" s="202">
        <f t="shared" si="138"/>
        <v>0</v>
      </c>
      <c r="FN402" s="204">
        <f t="shared" si="133"/>
        <v>0</v>
      </c>
      <c r="FO402" s="203">
        <f t="shared" si="134"/>
        <v>0</v>
      </c>
      <c r="FP402" s="205">
        <f t="shared" si="135"/>
        <v>0</v>
      </c>
      <c r="FQ402" s="205">
        <f t="shared" si="135"/>
        <v>0</v>
      </c>
      <c r="FR402" s="205">
        <f t="shared" si="135"/>
        <v>0</v>
      </c>
      <c r="FS402" s="205">
        <f t="shared" si="136"/>
        <v>0</v>
      </c>
      <c r="FT402" s="205">
        <f t="shared" si="136"/>
        <v>0</v>
      </c>
      <c r="FU402" s="202">
        <f t="shared" si="137"/>
        <v>0</v>
      </c>
      <c r="FV402" s="204">
        <f t="shared" si="137"/>
        <v>0</v>
      </c>
      <c r="FW402" s="45"/>
      <c r="FX402" s="20"/>
      <c r="FY402" s="20"/>
      <c r="FZ402" s="20"/>
    </row>
    <row r="403" spans="128:182" ht="15" thickBot="1" x14ac:dyDescent="0.35">
      <c r="DX403" s="18"/>
      <c r="EA403" s="170"/>
      <c r="FB403" s="59">
        <v>1</v>
      </c>
      <c r="FC403" s="288" t="s">
        <v>130</v>
      </c>
      <c r="FD403" s="289"/>
      <c r="FE403" s="37">
        <f t="shared" ref="FE403:FM431" si="139">COUNTIFS($AB:$AB,$FB403,$A:$A,"&gt;="&amp;EB$1,$A:$A,"&lt;"&amp;EC$1,$AC:$AC,"="&amp;$DZ$35)+COUNTIFS($AB:$AB,$FB403,$A:$A,"&gt;="&amp;EB$1,$A:$A,"&lt;"&amp;EC$1,$AC:$AC,"="&amp;$DZ$36)</f>
        <v>0</v>
      </c>
      <c r="FF403" s="206">
        <f t="shared" si="139"/>
        <v>0</v>
      </c>
      <c r="FG403" s="37">
        <f t="shared" si="139"/>
        <v>0</v>
      </c>
      <c r="FH403" s="206">
        <f t="shared" si="139"/>
        <v>0</v>
      </c>
      <c r="FI403" s="37">
        <f t="shared" si="139"/>
        <v>0</v>
      </c>
      <c r="FJ403" s="206">
        <f t="shared" si="139"/>
        <v>0</v>
      </c>
      <c r="FK403" s="37">
        <f t="shared" si="139"/>
        <v>0</v>
      </c>
      <c r="FL403" s="206">
        <f t="shared" si="139"/>
        <v>0</v>
      </c>
      <c r="FM403" s="37">
        <f t="shared" si="139"/>
        <v>0</v>
      </c>
      <c r="FN403" s="104">
        <f t="shared" ref="FN403:FN433" si="140">COUNTIFS($AB:$AB,$FB403,$A:$A,"&gt;="&amp;EK$1,$A:$A,"&lt;="&amp;EL$1,$AC:$AC,"="&amp;$DZ$35)+COUNTIFS($AB:$AB,$FB403,$A:$A,"&gt;="&amp;EK$1,$A:$A,"&lt;="&amp;EL$1,$AC:$AC,"="&amp;$DZ$36)</f>
        <v>0</v>
      </c>
      <c r="FO403" s="207">
        <f t="shared" si="134"/>
        <v>0</v>
      </c>
      <c r="FP403" s="208">
        <f t="shared" ref="FP403:FR441" si="141">COUNTIFS(DU:DU,$FP$393,$AC:$AC,$DZ$35,$AB:$AB,$FB403)+COUNTIFS(DU:DU,$FP$393,$AC:$AC,$DZ$36,$AB:$AB,$FB403)</f>
        <v>0</v>
      </c>
      <c r="FQ403" s="208">
        <f t="shared" si="141"/>
        <v>0</v>
      </c>
      <c r="FR403" s="208">
        <f t="shared" si="141"/>
        <v>0</v>
      </c>
      <c r="FS403" s="208">
        <f t="shared" ref="FS403:FT422" si="142">COUNTIFS($AL:$AL,FS$392,$AB:$AB,$FB403,$AC:$AC,$DZ$35)+COUNTIFS($AL:$AL,FS$393,$AB:$AB,$FB403,$AC:$AC,$DZ$36)+COUNTIFS($AL:$AL,FS$392,$AB:$AB,$FB403,$AC:$AC,$DZ$36)+COUNTIFS($AL:$AL,FS$393,$AB:$AB,$FB403,$AC:$AC,$DZ$35)</f>
        <v>0</v>
      </c>
      <c r="FT403" s="208">
        <f t="shared" si="142"/>
        <v>0</v>
      </c>
      <c r="FU403" s="162">
        <f t="shared" ref="FU403:FV422" si="143">COUNTIFS($AM:$AM,FU$391,$AB:$AB,$FB403,$AC:$AC,$DZ$35)+COUNTIFS($AM:$AM,FU$392,$AB:$AB,$FB403,$AC:$AC,$DZ$35)+COUNTIFS($AM:$AM,FU$393,$AB:$AB,$FB403,$AC:$AC,$DZ$35)+COUNTIFS($AM:$AM,FU$391,$AB:$AB,$FB403,$AC:$AC,$DZ$36)+COUNTIFS($AM:$AM,FU$392,$AB:$AB,$FB403,$AC:$AC,$DZ$36)+COUNTIFS($AM:$AM,FU$393,$AB:$AB,$FB403,$AC:$AC,$DZ$36)+COUNTIFS($AM:$AM,FU$391,$AB:$AB,$FB403,$AC:$AC,$DZ$37)+COUNTIFS($AM:$AM,FU$392,$AB:$AB,$FB403,$AC:$AC,$DZ$37)+COUNTIFS($AM:$AM,FU$393,$AB:$AB,$FB403,$AC:$AC,$DZ$37)</f>
        <v>0</v>
      </c>
      <c r="FV403" s="209">
        <f t="shared" si="143"/>
        <v>0</v>
      </c>
      <c r="FW403" s="45"/>
      <c r="FX403" s="20"/>
      <c r="FY403" s="20"/>
      <c r="FZ403" s="20"/>
    </row>
    <row r="404" spans="128:182" x14ac:dyDescent="0.3">
      <c r="DX404" s="18"/>
      <c r="EA404" s="170"/>
      <c r="FB404" s="59">
        <v>19</v>
      </c>
      <c r="FC404" s="290" t="s">
        <v>488</v>
      </c>
      <c r="FD404" s="210" t="s">
        <v>332</v>
      </c>
      <c r="FE404" s="96">
        <f t="shared" si="139"/>
        <v>0</v>
      </c>
      <c r="FF404" s="211">
        <f t="shared" si="139"/>
        <v>0</v>
      </c>
      <c r="FG404" s="96">
        <f t="shared" si="139"/>
        <v>0</v>
      </c>
      <c r="FH404" s="211">
        <f t="shared" si="139"/>
        <v>0</v>
      </c>
      <c r="FI404" s="96">
        <f t="shared" si="139"/>
        <v>0</v>
      </c>
      <c r="FJ404" s="211">
        <f t="shared" si="139"/>
        <v>0</v>
      </c>
      <c r="FK404" s="96">
        <f t="shared" si="139"/>
        <v>0</v>
      </c>
      <c r="FL404" s="211">
        <f t="shared" si="139"/>
        <v>0</v>
      </c>
      <c r="FM404" s="96">
        <f t="shared" si="139"/>
        <v>0</v>
      </c>
      <c r="FN404" s="110">
        <f t="shared" si="140"/>
        <v>0</v>
      </c>
      <c r="FO404" s="165">
        <f t="shared" si="134"/>
        <v>0</v>
      </c>
      <c r="FP404" s="165">
        <f t="shared" si="141"/>
        <v>0</v>
      </c>
      <c r="FQ404" s="97">
        <f t="shared" si="141"/>
        <v>0</v>
      </c>
      <c r="FR404" s="165">
        <f t="shared" si="141"/>
        <v>0</v>
      </c>
      <c r="FS404" s="97">
        <f t="shared" si="142"/>
        <v>0</v>
      </c>
      <c r="FT404" s="201">
        <f t="shared" si="142"/>
        <v>0</v>
      </c>
      <c r="FU404" s="112">
        <f t="shared" si="143"/>
        <v>0</v>
      </c>
      <c r="FV404" s="112">
        <f t="shared" si="143"/>
        <v>0</v>
      </c>
      <c r="FW404" s="45"/>
      <c r="FX404" s="20"/>
      <c r="FY404" s="20"/>
      <c r="FZ404" s="20"/>
    </row>
    <row r="405" spans="128:182" x14ac:dyDescent="0.3">
      <c r="DX405" s="18"/>
      <c r="EA405" s="170"/>
      <c r="FB405" s="59">
        <v>20</v>
      </c>
      <c r="FC405" s="291"/>
      <c r="FD405" s="212" t="s">
        <v>333</v>
      </c>
      <c r="FE405" s="100">
        <f t="shared" si="139"/>
        <v>0</v>
      </c>
      <c r="FF405" s="213">
        <f t="shared" si="139"/>
        <v>0</v>
      </c>
      <c r="FG405" s="100">
        <f t="shared" si="139"/>
        <v>0</v>
      </c>
      <c r="FH405" s="213">
        <f t="shared" si="139"/>
        <v>0</v>
      </c>
      <c r="FI405" s="100">
        <f t="shared" si="139"/>
        <v>0</v>
      </c>
      <c r="FJ405" s="213">
        <f t="shared" si="139"/>
        <v>0</v>
      </c>
      <c r="FK405" s="100">
        <f t="shared" si="139"/>
        <v>0</v>
      </c>
      <c r="FL405" s="213">
        <f t="shared" si="139"/>
        <v>0</v>
      </c>
      <c r="FM405" s="100">
        <f t="shared" si="139"/>
        <v>0</v>
      </c>
      <c r="FN405" s="101">
        <f t="shared" si="140"/>
        <v>0</v>
      </c>
      <c r="FO405" s="112">
        <f t="shared" ref="FO405:FO441" si="144">SUM(FE405:FN405)</f>
        <v>0</v>
      </c>
      <c r="FP405" s="112">
        <f t="shared" si="141"/>
        <v>0</v>
      </c>
      <c r="FQ405" s="97">
        <f t="shared" si="141"/>
        <v>0</v>
      </c>
      <c r="FR405" s="112">
        <f t="shared" si="141"/>
        <v>0</v>
      </c>
      <c r="FS405" s="97">
        <f t="shared" si="142"/>
        <v>0</v>
      </c>
      <c r="FT405" s="214">
        <f t="shared" si="142"/>
        <v>0</v>
      </c>
      <c r="FU405" s="112">
        <f t="shared" si="143"/>
        <v>0</v>
      </c>
      <c r="FV405" s="112">
        <f t="shared" si="143"/>
        <v>0</v>
      </c>
      <c r="FW405" s="45"/>
      <c r="FX405" s="20"/>
      <c r="FY405" s="20"/>
      <c r="FZ405" s="20"/>
    </row>
    <row r="406" spans="128:182" x14ac:dyDescent="0.3">
      <c r="DX406" s="18"/>
      <c r="EA406" s="170"/>
      <c r="FB406" s="59">
        <v>21</v>
      </c>
      <c r="FC406" s="291"/>
      <c r="FD406" s="212" t="s">
        <v>334</v>
      </c>
      <c r="FE406" s="100">
        <f t="shared" si="139"/>
        <v>0</v>
      </c>
      <c r="FF406" s="213">
        <f t="shared" si="139"/>
        <v>0</v>
      </c>
      <c r="FG406" s="100">
        <f t="shared" si="139"/>
        <v>0</v>
      </c>
      <c r="FH406" s="213">
        <f t="shared" si="139"/>
        <v>0</v>
      </c>
      <c r="FI406" s="100">
        <f t="shared" si="139"/>
        <v>0</v>
      </c>
      <c r="FJ406" s="213">
        <f t="shared" si="139"/>
        <v>0</v>
      </c>
      <c r="FK406" s="100">
        <f t="shared" si="139"/>
        <v>0</v>
      </c>
      <c r="FL406" s="213">
        <f t="shared" si="139"/>
        <v>0</v>
      </c>
      <c r="FM406" s="100">
        <f t="shared" si="139"/>
        <v>0</v>
      </c>
      <c r="FN406" s="101">
        <f t="shared" si="140"/>
        <v>0</v>
      </c>
      <c r="FO406" s="112">
        <f t="shared" si="144"/>
        <v>0</v>
      </c>
      <c r="FP406" s="112">
        <f t="shared" si="141"/>
        <v>0</v>
      </c>
      <c r="FQ406" s="97">
        <f t="shared" si="141"/>
        <v>0</v>
      </c>
      <c r="FR406" s="112">
        <f t="shared" si="141"/>
        <v>0</v>
      </c>
      <c r="FS406" s="97">
        <f t="shared" si="142"/>
        <v>0</v>
      </c>
      <c r="FT406" s="214">
        <f t="shared" si="142"/>
        <v>0</v>
      </c>
      <c r="FU406" s="112">
        <f t="shared" si="143"/>
        <v>0</v>
      </c>
      <c r="FV406" s="112">
        <f t="shared" si="143"/>
        <v>0</v>
      </c>
      <c r="FW406" s="45"/>
      <c r="FX406" s="20"/>
      <c r="FY406" s="20"/>
      <c r="FZ406" s="20"/>
    </row>
    <row r="407" spans="128:182" x14ac:dyDescent="0.3">
      <c r="DX407" s="18"/>
      <c r="EA407" s="170"/>
      <c r="FB407" s="59">
        <v>22</v>
      </c>
      <c r="FC407" s="291"/>
      <c r="FD407" s="212" t="s">
        <v>335</v>
      </c>
      <c r="FE407" s="100">
        <f t="shared" si="139"/>
        <v>0</v>
      </c>
      <c r="FF407" s="213">
        <f t="shared" si="139"/>
        <v>0</v>
      </c>
      <c r="FG407" s="100">
        <f t="shared" si="139"/>
        <v>0</v>
      </c>
      <c r="FH407" s="213">
        <f t="shared" si="139"/>
        <v>0</v>
      </c>
      <c r="FI407" s="100">
        <f t="shared" si="139"/>
        <v>0</v>
      </c>
      <c r="FJ407" s="213">
        <f t="shared" si="139"/>
        <v>0</v>
      </c>
      <c r="FK407" s="100">
        <f t="shared" si="139"/>
        <v>0</v>
      </c>
      <c r="FL407" s="213">
        <f t="shared" si="139"/>
        <v>0</v>
      </c>
      <c r="FM407" s="100">
        <f t="shared" si="139"/>
        <v>0</v>
      </c>
      <c r="FN407" s="101">
        <f t="shared" si="140"/>
        <v>0</v>
      </c>
      <c r="FO407" s="112">
        <f t="shared" si="144"/>
        <v>0</v>
      </c>
      <c r="FP407" s="112">
        <f t="shared" si="141"/>
        <v>0</v>
      </c>
      <c r="FQ407" s="97">
        <f t="shared" si="141"/>
        <v>0</v>
      </c>
      <c r="FR407" s="112">
        <f t="shared" si="141"/>
        <v>0</v>
      </c>
      <c r="FS407" s="97">
        <f t="shared" si="142"/>
        <v>0</v>
      </c>
      <c r="FT407" s="214">
        <f t="shared" si="142"/>
        <v>0</v>
      </c>
      <c r="FU407" s="112">
        <f t="shared" si="143"/>
        <v>0</v>
      </c>
      <c r="FV407" s="112">
        <f t="shared" si="143"/>
        <v>0</v>
      </c>
      <c r="FW407" s="45"/>
      <c r="FX407" s="20"/>
      <c r="FY407" s="20"/>
      <c r="FZ407" s="20"/>
    </row>
    <row r="408" spans="128:182" x14ac:dyDescent="0.3">
      <c r="DX408" s="18"/>
      <c r="EA408" s="170"/>
      <c r="FB408" s="59">
        <v>23</v>
      </c>
      <c r="FC408" s="291"/>
      <c r="FD408" s="212" t="s">
        <v>336</v>
      </c>
      <c r="FE408" s="100">
        <f t="shared" si="139"/>
        <v>0</v>
      </c>
      <c r="FF408" s="213">
        <f t="shared" si="139"/>
        <v>0</v>
      </c>
      <c r="FG408" s="100">
        <f t="shared" si="139"/>
        <v>0</v>
      </c>
      <c r="FH408" s="213">
        <f t="shared" si="139"/>
        <v>0</v>
      </c>
      <c r="FI408" s="100">
        <f t="shared" si="139"/>
        <v>0</v>
      </c>
      <c r="FJ408" s="213">
        <f t="shared" si="139"/>
        <v>0</v>
      </c>
      <c r="FK408" s="100">
        <f t="shared" si="139"/>
        <v>0</v>
      </c>
      <c r="FL408" s="213">
        <f t="shared" si="139"/>
        <v>0</v>
      </c>
      <c r="FM408" s="100">
        <f t="shared" si="139"/>
        <v>0</v>
      </c>
      <c r="FN408" s="101">
        <f t="shared" si="140"/>
        <v>0</v>
      </c>
      <c r="FO408" s="112">
        <f t="shared" si="144"/>
        <v>0</v>
      </c>
      <c r="FP408" s="112">
        <f t="shared" si="141"/>
        <v>0</v>
      </c>
      <c r="FQ408" s="97">
        <f t="shared" si="141"/>
        <v>0</v>
      </c>
      <c r="FR408" s="112">
        <f t="shared" si="141"/>
        <v>0</v>
      </c>
      <c r="FS408" s="97">
        <f t="shared" si="142"/>
        <v>0</v>
      </c>
      <c r="FT408" s="214">
        <f t="shared" si="142"/>
        <v>0</v>
      </c>
      <c r="FU408" s="112">
        <f t="shared" si="143"/>
        <v>0</v>
      </c>
      <c r="FV408" s="112">
        <f t="shared" si="143"/>
        <v>0</v>
      </c>
      <c r="FW408" s="45"/>
      <c r="FX408" s="20"/>
      <c r="FY408" s="20"/>
      <c r="FZ408" s="20"/>
    </row>
    <row r="409" spans="128:182" x14ac:dyDescent="0.3">
      <c r="DX409" s="18"/>
      <c r="EA409" s="170"/>
      <c r="FB409" s="59">
        <v>24</v>
      </c>
      <c r="FC409" s="291"/>
      <c r="FD409" s="212" t="s">
        <v>337</v>
      </c>
      <c r="FE409" s="100">
        <f t="shared" si="139"/>
        <v>0</v>
      </c>
      <c r="FF409" s="213">
        <f t="shared" si="139"/>
        <v>0</v>
      </c>
      <c r="FG409" s="100">
        <f t="shared" si="139"/>
        <v>0</v>
      </c>
      <c r="FH409" s="213">
        <f t="shared" si="139"/>
        <v>0</v>
      </c>
      <c r="FI409" s="100">
        <f t="shared" si="139"/>
        <v>0</v>
      </c>
      <c r="FJ409" s="213">
        <f t="shared" si="139"/>
        <v>0</v>
      </c>
      <c r="FK409" s="100">
        <f t="shared" si="139"/>
        <v>0</v>
      </c>
      <c r="FL409" s="213">
        <f t="shared" si="139"/>
        <v>0</v>
      </c>
      <c r="FM409" s="100">
        <f t="shared" si="139"/>
        <v>0</v>
      </c>
      <c r="FN409" s="101">
        <f t="shared" si="140"/>
        <v>0</v>
      </c>
      <c r="FO409" s="112">
        <f t="shared" si="144"/>
        <v>0</v>
      </c>
      <c r="FP409" s="112">
        <f t="shared" si="141"/>
        <v>0</v>
      </c>
      <c r="FQ409" s="97">
        <f t="shared" si="141"/>
        <v>0</v>
      </c>
      <c r="FR409" s="112">
        <f t="shared" si="141"/>
        <v>0</v>
      </c>
      <c r="FS409" s="97">
        <f t="shared" si="142"/>
        <v>0</v>
      </c>
      <c r="FT409" s="214">
        <f t="shared" si="142"/>
        <v>0</v>
      </c>
      <c r="FU409" s="112">
        <f t="shared" si="143"/>
        <v>0</v>
      </c>
      <c r="FV409" s="112">
        <f t="shared" si="143"/>
        <v>0</v>
      </c>
      <c r="FW409" s="45"/>
      <c r="FX409" s="20"/>
      <c r="FY409" s="20"/>
      <c r="FZ409" s="20"/>
    </row>
    <row r="410" spans="128:182" x14ac:dyDescent="0.3">
      <c r="DX410" s="18"/>
      <c r="EA410" s="170"/>
      <c r="FB410" s="59">
        <v>25</v>
      </c>
      <c r="FC410" s="291"/>
      <c r="FD410" s="212" t="s">
        <v>338</v>
      </c>
      <c r="FE410" s="100">
        <f t="shared" si="139"/>
        <v>0</v>
      </c>
      <c r="FF410" s="213">
        <f t="shared" si="139"/>
        <v>0</v>
      </c>
      <c r="FG410" s="100">
        <f t="shared" si="139"/>
        <v>0</v>
      </c>
      <c r="FH410" s="213">
        <f t="shared" si="139"/>
        <v>0</v>
      </c>
      <c r="FI410" s="100">
        <f t="shared" si="139"/>
        <v>0</v>
      </c>
      <c r="FJ410" s="213">
        <f t="shared" si="139"/>
        <v>0</v>
      </c>
      <c r="FK410" s="100">
        <f t="shared" si="139"/>
        <v>0</v>
      </c>
      <c r="FL410" s="213">
        <f t="shared" si="139"/>
        <v>0</v>
      </c>
      <c r="FM410" s="100">
        <f t="shared" si="139"/>
        <v>0</v>
      </c>
      <c r="FN410" s="101">
        <f t="shared" si="140"/>
        <v>0</v>
      </c>
      <c r="FO410" s="112">
        <f t="shared" si="144"/>
        <v>0</v>
      </c>
      <c r="FP410" s="112">
        <f t="shared" si="141"/>
        <v>0</v>
      </c>
      <c r="FQ410" s="97">
        <f t="shared" si="141"/>
        <v>0</v>
      </c>
      <c r="FR410" s="112">
        <f t="shared" si="141"/>
        <v>0</v>
      </c>
      <c r="FS410" s="97">
        <f t="shared" si="142"/>
        <v>0</v>
      </c>
      <c r="FT410" s="214">
        <f t="shared" si="142"/>
        <v>0</v>
      </c>
      <c r="FU410" s="112">
        <f t="shared" si="143"/>
        <v>0</v>
      </c>
      <c r="FV410" s="112">
        <f t="shared" si="143"/>
        <v>0</v>
      </c>
      <c r="FW410" s="45"/>
      <c r="FX410" s="20"/>
      <c r="FY410" s="20"/>
      <c r="FZ410" s="20"/>
    </row>
    <row r="411" spans="128:182" ht="15" customHeight="1" x14ac:dyDescent="0.3">
      <c r="DX411" s="18"/>
      <c r="EA411" s="170"/>
      <c r="FB411" s="59">
        <v>26</v>
      </c>
      <c r="FC411" s="291"/>
      <c r="FD411" s="212" t="s">
        <v>489</v>
      </c>
      <c r="FE411" s="100">
        <f t="shared" si="139"/>
        <v>0</v>
      </c>
      <c r="FF411" s="213">
        <f t="shared" si="139"/>
        <v>0</v>
      </c>
      <c r="FG411" s="100">
        <f t="shared" si="139"/>
        <v>0</v>
      </c>
      <c r="FH411" s="213">
        <f t="shared" si="139"/>
        <v>0</v>
      </c>
      <c r="FI411" s="100">
        <f t="shared" si="139"/>
        <v>0</v>
      </c>
      <c r="FJ411" s="213">
        <f t="shared" si="139"/>
        <v>0</v>
      </c>
      <c r="FK411" s="100">
        <f t="shared" si="139"/>
        <v>0</v>
      </c>
      <c r="FL411" s="213">
        <f t="shared" si="139"/>
        <v>0</v>
      </c>
      <c r="FM411" s="100">
        <f t="shared" si="139"/>
        <v>0</v>
      </c>
      <c r="FN411" s="101">
        <f t="shared" si="140"/>
        <v>0</v>
      </c>
      <c r="FO411" s="112">
        <f t="shared" si="144"/>
        <v>0</v>
      </c>
      <c r="FP411" s="112">
        <f t="shared" si="141"/>
        <v>0</v>
      </c>
      <c r="FQ411" s="97">
        <f t="shared" si="141"/>
        <v>0</v>
      </c>
      <c r="FR411" s="112">
        <f t="shared" si="141"/>
        <v>0</v>
      </c>
      <c r="FS411" s="97">
        <f t="shared" si="142"/>
        <v>0</v>
      </c>
      <c r="FT411" s="214">
        <f t="shared" si="142"/>
        <v>0</v>
      </c>
      <c r="FU411" s="112">
        <f t="shared" si="143"/>
        <v>0</v>
      </c>
      <c r="FV411" s="112">
        <f t="shared" si="143"/>
        <v>0</v>
      </c>
      <c r="FW411" s="45"/>
      <c r="FX411" s="20"/>
      <c r="FY411" s="20"/>
      <c r="FZ411" s="20"/>
    </row>
    <row r="412" spans="128:182" x14ac:dyDescent="0.3">
      <c r="DX412" s="18"/>
      <c r="FB412" s="59">
        <v>27</v>
      </c>
      <c r="FC412" s="291"/>
      <c r="FD412" s="215" t="s">
        <v>118</v>
      </c>
      <c r="FE412" s="100">
        <f t="shared" si="139"/>
        <v>0</v>
      </c>
      <c r="FF412" s="213">
        <f t="shared" si="139"/>
        <v>0</v>
      </c>
      <c r="FG412" s="100">
        <f t="shared" si="139"/>
        <v>0</v>
      </c>
      <c r="FH412" s="213">
        <f t="shared" si="139"/>
        <v>0</v>
      </c>
      <c r="FI412" s="100">
        <f t="shared" si="139"/>
        <v>0</v>
      </c>
      <c r="FJ412" s="213">
        <f t="shared" si="139"/>
        <v>0</v>
      </c>
      <c r="FK412" s="100">
        <f t="shared" si="139"/>
        <v>0</v>
      </c>
      <c r="FL412" s="213">
        <f t="shared" si="139"/>
        <v>0</v>
      </c>
      <c r="FM412" s="100">
        <f t="shared" si="139"/>
        <v>0</v>
      </c>
      <c r="FN412" s="101">
        <f t="shared" si="140"/>
        <v>0</v>
      </c>
      <c r="FO412" s="112">
        <f t="shared" si="144"/>
        <v>0</v>
      </c>
      <c r="FP412" s="112">
        <f t="shared" si="141"/>
        <v>0</v>
      </c>
      <c r="FQ412" s="216">
        <f t="shared" si="141"/>
        <v>0</v>
      </c>
      <c r="FR412" s="112">
        <f t="shared" si="141"/>
        <v>0</v>
      </c>
      <c r="FS412" s="97">
        <f t="shared" si="142"/>
        <v>0</v>
      </c>
      <c r="FT412" s="214">
        <f t="shared" si="142"/>
        <v>0</v>
      </c>
      <c r="FU412" s="112">
        <f t="shared" si="143"/>
        <v>0</v>
      </c>
      <c r="FV412" s="112">
        <f t="shared" si="143"/>
        <v>0</v>
      </c>
      <c r="FW412" s="45"/>
      <c r="FX412" s="20"/>
      <c r="FY412" s="20"/>
      <c r="FZ412" s="20"/>
    </row>
    <row r="413" spans="128:182" x14ac:dyDescent="0.3">
      <c r="DX413" s="18"/>
      <c r="FB413" s="59">
        <v>28</v>
      </c>
      <c r="FC413" s="291"/>
      <c r="FD413" s="212" t="s">
        <v>147</v>
      </c>
      <c r="FE413" s="100">
        <f t="shared" si="139"/>
        <v>0</v>
      </c>
      <c r="FF413" s="213">
        <f t="shared" si="139"/>
        <v>0</v>
      </c>
      <c r="FG413" s="100">
        <f t="shared" si="139"/>
        <v>0</v>
      </c>
      <c r="FH413" s="213">
        <f t="shared" si="139"/>
        <v>0</v>
      </c>
      <c r="FI413" s="100">
        <f t="shared" si="139"/>
        <v>0</v>
      </c>
      <c r="FJ413" s="213">
        <f t="shared" si="139"/>
        <v>0</v>
      </c>
      <c r="FK413" s="100">
        <f t="shared" si="139"/>
        <v>0</v>
      </c>
      <c r="FL413" s="213">
        <f t="shared" si="139"/>
        <v>0</v>
      </c>
      <c r="FM413" s="100">
        <f t="shared" si="139"/>
        <v>0</v>
      </c>
      <c r="FN413" s="101">
        <f t="shared" si="140"/>
        <v>0</v>
      </c>
      <c r="FO413" s="112">
        <f t="shared" si="144"/>
        <v>0</v>
      </c>
      <c r="FP413" s="202">
        <f t="shared" si="141"/>
        <v>0</v>
      </c>
      <c r="FQ413" s="216">
        <f t="shared" si="141"/>
        <v>0</v>
      </c>
      <c r="FR413" s="217">
        <f t="shared" si="141"/>
        <v>0</v>
      </c>
      <c r="FS413" s="216">
        <f t="shared" si="142"/>
        <v>0</v>
      </c>
      <c r="FT413" s="218">
        <f t="shared" si="142"/>
        <v>0</v>
      </c>
      <c r="FU413" s="217">
        <f t="shared" si="143"/>
        <v>0</v>
      </c>
      <c r="FV413" s="217">
        <f t="shared" si="143"/>
        <v>0</v>
      </c>
      <c r="FW413" s="45"/>
      <c r="FX413" s="20"/>
      <c r="FY413" s="20"/>
      <c r="FZ413" s="20"/>
    </row>
    <row r="414" spans="128:182" x14ac:dyDescent="0.3">
      <c r="DX414" s="18"/>
      <c r="FB414" s="59">
        <v>29</v>
      </c>
      <c r="FC414" s="291"/>
      <c r="FD414" s="212" t="s">
        <v>340</v>
      </c>
      <c r="FE414" s="100">
        <f t="shared" si="139"/>
        <v>0</v>
      </c>
      <c r="FF414" s="213">
        <f t="shared" si="139"/>
        <v>0</v>
      </c>
      <c r="FG414" s="100">
        <f t="shared" si="139"/>
        <v>0</v>
      </c>
      <c r="FH414" s="213">
        <f t="shared" si="139"/>
        <v>0</v>
      </c>
      <c r="FI414" s="100">
        <f t="shared" si="139"/>
        <v>0</v>
      </c>
      <c r="FJ414" s="213">
        <f t="shared" si="139"/>
        <v>0</v>
      </c>
      <c r="FK414" s="100">
        <f t="shared" si="139"/>
        <v>0</v>
      </c>
      <c r="FL414" s="213">
        <f t="shared" si="139"/>
        <v>0</v>
      </c>
      <c r="FM414" s="100">
        <f t="shared" si="139"/>
        <v>0</v>
      </c>
      <c r="FN414" s="101">
        <f t="shared" si="140"/>
        <v>0</v>
      </c>
      <c r="FO414" s="112">
        <f t="shared" si="144"/>
        <v>0</v>
      </c>
      <c r="FP414" s="202">
        <f t="shared" si="141"/>
        <v>0</v>
      </c>
      <c r="FQ414" s="216">
        <f t="shared" si="141"/>
        <v>0</v>
      </c>
      <c r="FR414" s="217">
        <f t="shared" si="141"/>
        <v>0</v>
      </c>
      <c r="FS414" s="216">
        <f t="shared" si="142"/>
        <v>0</v>
      </c>
      <c r="FT414" s="218">
        <f t="shared" si="142"/>
        <v>0</v>
      </c>
      <c r="FU414" s="217">
        <f t="shared" si="143"/>
        <v>0</v>
      </c>
      <c r="FV414" s="217">
        <f t="shared" si="143"/>
        <v>0</v>
      </c>
      <c r="FW414" s="45"/>
      <c r="FX414" s="20"/>
      <c r="FY414" s="20"/>
      <c r="FZ414" s="20"/>
    </row>
    <row r="415" spans="128:182" x14ac:dyDescent="0.3">
      <c r="DX415" s="18"/>
      <c r="FB415" s="59">
        <v>30</v>
      </c>
      <c r="FC415" s="291"/>
      <c r="FD415" s="215" t="s">
        <v>146</v>
      </c>
      <c r="FE415" s="100">
        <f t="shared" si="139"/>
        <v>0</v>
      </c>
      <c r="FF415" s="213">
        <f t="shared" si="139"/>
        <v>0</v>
      </c>
      <c r="FG415" s="100">
        <f t="shared" si="139"/>
        <v>0</v>
      </c>
      <c r="FH415" s="213">
        <f t="shared" si="139"/>
        <v>0</v>
      </c>
      <c r="FI415" s="100">
        <f t="shared" si="139"/>
        <v>0</v>
      </c>
      <c r="FJ415" s="213">
        <f t="shared" si="139"/>
        <v>0</v>
      </c>
      <c r="FK415" s="100">
        <f t="shared" si="139"/>
        <v>0</v>
      </c>
      <c r="FL415" s="213">
        <f t="shared" si="139"/>
        <v>0</v>
      </c>
      <c r="FM415" s="100">
        <f t="shared" si="139"/>
        <v>0</v>
      </c>
      <c r="FN415" s="101">
        <f t="shared" si="140"/>
        <v>0</v>
      </c>
      <c r="FO415" s="112">
        <f t="shared" si="144"/>
        <v>0</v>
      </c>
      <c r="FP415" s="202">
        <f t="shared" si="141"/>
        <v>0</v>
      </c>
      <c r="FQ415" s="216">
        <f t="shared" si="141"/>
        <v>0</v>
      </c>
      <c r="FR415" s="217">
        <f t="shared" si="141"/>
        <v>0</v>
      </c>
      <c r="FS415" s="216">
        <f t="shared" si="142"/>
        <v>0</v>
      </c>
      <c r="FT415" s="218">
        <f t="shared" si="142"/>
        <v>0</v>
      </c>
      <c r="FU415" s="217">
        <f t="shared" si="143"/>
        <v>0</v>
      </c>
      <c r="FV415" s="217">
        <f t="shared" si="143"/>
        <v>0</v>
      </c>
      <c r="FW415" s="45"/>
      <c r="FX415" s="20"/>
      <c r="FY415" s="20"/>
      <c r="FZ415" s="20"/>
    </row>
    <row r="416" spans="128:182" x14ac:dyDescent="0.3">
      <c r="DX416" s="18"/>
      <c r="FB416" s="59">
        <v>31</v>
      </c>
      <c r="FC416" s="291"/>
      <c r="FD416" s="212" t="s">
        <v>138</v>
      </c>
      <c r="FE416" s="100">
        <f t="shared" si="139"/>
        <v>0</v>
      </c>
      <c r="FF416" s="213">
        <f t="shared" si="139"/>
        <v>0</v>
      </c>
      <c r="FG416" s="100">
        <f t="shared" si="139"/>
        <v>0</v>
      </c>
      <c r="FH416" s="213">
        <f t="shared" si="139"/>
        <v>0</v>
      </c>
      <c r="FI416" s="100">
        <f t="shared" si="139"/>
        <v>0</v>
      </c>
      <c r="FJ416" s="213">
        <f t="shared" si="139"/>
        <v>0</v>
      </c>
      <c r="FK416" s="100">
        <f t="shared" si="139"/>
        <v>0</v>
      </c>
      <c r="FL416" s="213">
        <f t="shared" si="139"/>
        <v>0</v>
      </c>
      <c r="FM416" s="100">
        <f t="shared" si="139"/>
        <v>0</v>
      </c>
      <c r="FN416" s="101">
        <f t="shared" si="140"/>
        <v>0</v>
      </c>
      <c r="FO416" s="112">
        <f t="shared" si="144"/>
        <v>0</v>
      </c>
      <c r="FP416" s="217">
        <f t="shared" si="141"/>
        <v>0</v>
      </c>
      <c r="FQ416" s="216">
        <f t="shared" si="141"/>
        <v>0</v>
      </c>
      <c r="FR416" s="217">
        <f t="shared" si="141"/>
        <v>0</v>
      </c>
      <c r="FS416" s="216">
        <f t="shared" si="142"/>
        <v>0</v>
      </c>
      <c r="FT416" s="218">
        <f t="shared" si="142"/>
        <v>0</v>
      </c>
      <c r="FU416" s="217">
        <f t="shared" si="143"/>
        <v>0</v>
      </c>
      <c r="FV416" s="217">
        <f t="shared" si="143"/>
        <v>0</v>
      </c>
      <c r="FW416" s="45"/>
      <c r="FX416" s="20"/>
      <c r="FY416" s="20"/>
      <c r="FZ416" s="20"/>
    </row>
    <row r="417" spans="128:182" x14ac:dyDescent="0.3">
      <c r="DX417" s="18"/>
      <c r="FB417" s="59">
        <v>32</v>
      </c>
      <c r="FC417" s="291"/>
      <c r="FD417" s="215" t="s">
        <v>341</v>
      </c>
      <c r="FE417" s="100">
        <f t="shared" si="139"/>
        <v>0</v>
      </c>
      <c r="FF417" s="213">
        <f t="shared" si="139"/>
        <v>0</v>
      </c>
      <c r="FG417" s="100">
        <f t="shared" si="139"/>
        <v>0</v>
      </c>
      <c r="FH417" s="213">
        <f t="shared" si="139"/>
        <v>0</v>
      </c>
      <c r="FI417" s="100">
        <f t="shared" si="139"/>
        <v>0</v>
      </c>
      <c r="FJ417" s="213">
        <f t="shared" si="139"/>
        <v>0</v>
      </c>
      <c r="FK417" s="100">
        <f t="shared" si="139"/>
        <v>0</v>
      </c>
      <c r="FL417" s="213">
        <f t="shared" si="139"/>
        <v>0</v>
      </c>
      <c r="FM417" s="100">
        <f t="shared" si="139"/>
        <v>0</v>
      </c>
      <c r="FN417" s="101">
        <f t="shared" si="140"/>
        <v>0</v>
      </c>
      <c r="FO417" s="112">
        <f t="shared" si="144"/>
        <v>0</v>
      </c>
      <c r="FP417" s="217">
        <f t="shared" si="141"/>
        <v>0</v>
      </c>
      <c r="FQ417" s="216">
        <f t="shared" si="141"/>
        <v>0</v>
      </c>
      <c r="FR417" s="217">
        <f t="shared" si="141"/>
        <v>0</v>
      </c>
      <c r="FS417" s="216">
        <f t="shared" si="142"/>
        <v>0</v>
      </c>
      <c r="FT417" s="218">
        <f t="shared" si="142"/>
        <v>0</v>
      </c>
      <c r="FU417" s="217">
        <f t="shared" si="143"/>
        <v>0</v>
      </c>
      <c r="FV417" s="217">
        <f t="shared" si="143"/>
        <v>0</v>
      </c>
      <c r="FW417" s="45"/>
      <c r="FX417" s="20"/>
      <c r="FY417" s="20"/>
      <c r="FZ417" s="20"/>
    </row>
    <row r="418" spans="128:182" x14ac:dyDescent="0.3">
      <c r="DX418" s="18"/>
      <c r="FB418" s="59">
        <v>33</v>
      </c>
      <c r="FC418" s="291"/>
      <c r="FD418" s="212" t="s">
        <v>342</v>
      </c>
      <c r="FE418" s="100">
        <f t="shared" si="139"/>
        <v>0</v>
      </c>
      <c r="FF418" s="213">
        <f t="shared" si="139"/>
        <v>0</v>
      </c>
      <c r="FG418" s="100">
        <f t="shared" si="139"/>
        <v>0</v>
      </c>
      <c r="FH418" s="213">
        <f t="shared" si="139"/>
        <v>0</v>
      </c>
      <c r="FI418" s="100">
        <f t="shared" si="139"/>
        <v>0</v>
      </c>
      <c r="FJ418" s="213">
        <f t="shared" si="139"/>
        <v>0</v>
      </c>
      <c r="FK418" s="100">
        <f t="shared" si="139"/>
        <v>0</v>
      </c>
      <c r="FL418" s="213">
        <f t="shared" si="139"/>
        <v>0</v>
      </c>
      <c r="FM418" s="100">
        <f t="shared" si="139"/>
        <v>0</v>
      </c>
      <c r="FN418" s="101">
        <f t="shared" si="140"/>
        <v>0</v>
      </c>
      <c r="FO418" s="112">
        <f t="shared" si="144"/>
        <v>0</v>
      </c>
      <c r="FP418" s="217">
        <f t="shared" si="141"/>
        <v>0</v>
      </c>
      <c r="FQ418" s="216">
        <f t="shared" si="141"/>
        <v>0</v>
      </c>
      <c r="FR418" s="217">
        <f t="shared" si="141"/>
        <v>0</v>
      </c>
      <c r="FS418" s="216">
        <f t="shared" si="142"/>
        <v>0</v>
      </c>
      <c r="FT418" s="218">
        <f t="shared" si="142"/>
        <v>0</v>
      </c>
      <c r="FU418" s="217">
        <f t="shared" si="143"/>
        <v>0</v>
      </c>
      <c r="FV418" s="217">
        <f t="shared" si="143"/>
        <v>0</v>
      </c>
      <c r="FW418" s="45"/>
      <c r="FX418" s="20"/>
      <c r="FY418" s="20"/>
      <c r="FZ418" s="20"/>
    </row>
    <row r="419" spans="128:182" x14ac:dyDescent="0.3">
      <c r="DX419" s="18"/>
      <c r="FB419" s="59">
        <v>34</v>
      </c>
      <c r="FC419" s="291"/>
      <c r="FD419" s="212" t="s">
        <v>142</v>
      </c>
      <c r="FE419" s="100">
        <f t="shared" si="139"/>
        <v>0</v>
      </c>
      <c r="FF419" s="213">
        <f t="shared" si="139"/>
        <v>0</v>
      </c>
      <c r="FG419" s="100">
        <f t="shared" si="139"/>
        <v>0</v>
      </c>
      <c r="FH419" s="213">
        <f t="shared" si="139"/>
        <v>0</v>
      </c>
      <c r="FI419" s="100">
        <f t="shared" si="139"/>
        <v>0</v>
      </c>
      <c r="FJ419" s="213">
        <f t="shared" si="139"/>
        <v>0</v>
      </c>
      <c r="FK419" s="100">
        <f t="shared" si="139"/>
        <v>0</v>
      </c>
      <c r="FL419" s="213">
        <f t="shared" si="139"/>
        <v>0</v>
      </c>
      <c r="FM419" s="100">
        <f t="shared" si="139"/>
        <v>0</v>
      </c>
      <c r="FN419" s="101">
        <f t="shared" si="140"/>
        <v>0</v>
      </c>
      <c r="FO419" s="112">
        <f t="shared" si="144"/>
        <v>0</v>
      </c>
      <c r="FP419" s="217">
        <f t="shared" si="141"/>
        <v>0</v>
      </c>
      <c r="FQ419" s="216">
        <f t="shared" si="141"/>
        <v>0</v>
      </c>
      <c r="FR419" s="217">
        <f t="shared" si="141"/>
        <v>0</v>
      </c>
      <c r="FS419" s="216">
        <f t="shared" si="142"/>
        <v>0</v>
      </c>
      <c r="FT419" s="218">
        <f t="shared" si="142"/>
        <v>0</v>
      </c>
      <c r="FU419" s="217">
        <f t="shared" si="143"/>
        <v>0</v>
      </c>
      <c r="FV419" s="217">
        <f t="shared" si="143"/>
        <v>0</v>
      </c>
      <c r="FW419" s="45"/>
      <c r="FX419" s="20"/>
      <c r="FY419" s="20"/>
      <c r="FZ419" s="20"/>
    </row>
    <row r="420" spans="128:182" x14ac:dyDescent="0.3">
      <c r="DX420" s="18"/>
      <c r="FB420" s="59">
        <v>35</v>
      </c>
      <c r="FC420" s="291"/>
      <c r="FD420" s="212" t="s">
        <v>343</v>
      </c>
      <c r="FE420" s="100">
        <f t="shared" si="139"/>
        <v>0</v>
      </c>
      <c r="FF420" s="213">
        <f t="shared" si="139"/>
        <v>0</v>
      </c>
      <c r="FG420" s="100">
        <f t="shared" si="139"/>
        <v>0</v>
      </c>
      <c r="FH420" s="213">
        <f t="shared" si="139"/>
        <v>0</v>
      </c>
      <c r="FI420" s="100">
        <f t="shared" si="139"/>
        <v>0</v>
      </c>
      <c r="FJ420" s="213">
        <f t="shared" si="139"/>
        <v>0</v>
      </c>
      <c r="FK420" s="100">
        <f t="shared" si="139"/>
        <v>0</v>
      </c>
      <c r="FL420" s="213">
        <f t="shared" si="139"/>
        <v>0</v>
      </c>
      <c r="FM420" s="100">
        <f t="shared" si="139"/>
        <v>0</v>
      </c>
      <c r="FN420" s="101">
        <f t="shared" si="140"/>
        <v>0</v>
      </c>
      <c r="FO420" s="112">
        <f t="shared" si="144"/>
        <v>0</v>
      </c>
      <c r="FP420" s="217">
        <f t="shared" si="141"/>
        <v>0</v>
      </c>
      <c r="FQ420" s="216">
        <f t="shared" si="141"/>
        <v>0</v>
      </c>
      <c r="FR420" s="217">
        <f t="shared" si="141"/>
        <v>0</v>
      </c>
      <c r="FS420" s="216">
        <f t="shared" si="142"/>
        <v>0</v>
      </c>
      <c r="FT420" s="218">
        <f t="shared" si="142"/>
        <v>0</v>
      </c>
      <c r="FU420" s="217">
        <f t="shared" si="143"/>
        <v>0</v>
      </c>
      <c r="FV420" s="217">
        <f t="shared" si="143"/>
        <v>0</v>
      </c>
      <c r="FW420" s="45"/>
      <c r="FX420" s="20"/>
      <c r="FY420" s="20"/>
      <c r="FZ420" s="20"/>
    </row>
    <row r="421" spans="128:182" x14ac:dyDescent="0.3">
      <c r="DX421" s="18"/>
      <c r="FB421" s="59">
        <v>36</v>
      </c>
      <c r="FC421" s="291"/>
      <c r="FD421" s="212" t="s">
        <v>344</v>
      </c>
      <c r="FE421" s="100">
        <f t="shared" si="139"/>
        <v>0</v>
      </c>
      <c r="FF421" s="213">
        <f t="shared" si="139"/>
        <v>0</v>
      </c>
      <c r="FG421" s="100">
        <f t="shared" si="139"/>
        <v>0</v>
      </c>
      <c r="FH421" s="213">
        <f t="shared" si="139"/>
        <v>0</v>
      </c>
      <c r="FI421" s="100">
        <f t="shared" si="139"/>
        <v>0</v>
      </c>
      <c r="FJ421" s="213">
        <f t="shared" si="139"/>
        <v>0</v>
      </c>
      <c r="FK421" s="100">
        <f t="shared" si="139"/>
        <v>0</v>
      </c>
      <c r="FL421" s="213">
        <f t="shared" si="139"/>
        <v>0</v>
      </c>
      <c r="FM421" s="100">
        <f t="shared" si="139"/>
        <v>0</v>
      </c>
      <c r="FN421" s="101">
        <f t="shared" si="140"/>
        <v>0</v>
      </c>
      <c r="FO421" s="112">
        <f t="shared" si="144"/>
        <v>0</v>
      </c>
      <c r="FP421" s="217">
        <f t="shared" si="141"/>
        <v>0</v>
      </c>
      <c r="FQ421" s="216">
        <f t="shared" si="141"/>
        <v>0</v>
      </c>
      <c r="FR421" s="217">
        <f t="shared" si="141"/>
        <v>0</v>
      </c>
      <c r="FS421" s="216">
        <f t="shared" si="142"/>
        <v>0</v>
      </c>
      <c r="FT421" s="218">
        <f t="shared" si="142"/>
        <v>0</v>
      </c>
      <c r="FU421" s="217">
        <f t="shared" si="143"/>
        <v>0</v>
      </c>
      <c r="FV421" s="217">
        <f t="shared" si="143"/>
        <v>0</v>
      </c>
      <c r="FW421" s="45"/>
      <c r="FX421" s="20"/>
      <c r="FY421" s="20"/>
      <c r="FZ421" s="20"/>
    </row>
    <row r="422" spans="128:182" x14ac:dyDescent="0.3">
      <c r="DX422" s="18"/>
      <c r="FB422" s="59">
        <v>37</v>
      </c>
      <c r="FC422" s="291"/>
      <c r="FD422" s="212" t="s">
        <v>156</v>
      </c>
      <c r="FE422" s="100">
        <f t="shared" si="139"/>
        <v>0</v>
      </c>
      <c r="FF422" s="213">
        <f t="shared" si="139"/>
        <v>0</v>
      </c>
      <c r="FG422" s="100">
        <f t="shared" si="139"/>
        <v>0</v>
      </c>
      <c r="FH422" s="213">
        <f t="shared" si="139"/>
        <v>0</v>
      </c>
      <c r="FI422" s="100">
        <f t="shared" si="139"/>
        <v>0</v>
      </c>
      <c r="FJ422" s="213">
        <f t="shared" si="139"/>
        <v>0</v>
      </c>
      <c r="FK422" s="100">
        <f t="shared" si="139"/>
        <v>0</v>
      </c>
      <c r="FL422" s="213">
        <f t="shared" si="139"/>
        <v>0</v>
      </c>
      <c r="FM422" s="100">
        <f t="shared" si="139"/>
        <v>0</v>
      </c>
      <c r="FN422" s="101">
        <f t="shared" si="140"/>
        <v>0</v>
      </c>
      <c r="FO422" s="112">
        <f t="shared" si="144"/>
        <v>0</v>
      </c>
      <c r="FP422" s="217">
        <f t="shared" si="141"/>
        <v>0</v>
      </c>
      <c r="FQ422" s="216">
        <f t="shared" si="141"/>
        <v>0</v>
      </c>
      <c r="FR422" s="217">
        <f t="shared" si="141"/>
        <v>0</v>
      </c>
      <c r="FS422" s="216">
        <f t="shared" si="142"/>
        <v>0</v>
      </c>
      <c r="FT422" s="218">
        <f t="shared" si="142"/>
        <v>0</v>
      </c>
      <c r="FU422" s="217">
        <f t="shared" si="143"/>
        <v>0</v>
      </c>
      <c r="FV422" s="217">
        <f t="shared" si="143"/>
        <v>0</v>
      </c>
      <c r="FW422" s="45"/>
      <c r="FX422" s="20"/>
      <c r="FY422" s="20"/>
      <c r="FZ422" s="20"/>
    </row>
    <row r="423" spans="128:182" x14ac:dyDescent="0.3">
      <c r="DX423" s="18"/>
      <c r="FB423" s="59">
        <v>38</v>
      </c>
      <c r="FC423" s="291"/>
      <c r="FD423" s="212" t="s">
        <v>345</v>
      </c>
      <c r="FE423" s="100">
        <f t="shared" si="139"/>
        <v>0</v>
      </c>
      <c r="FF423" s="213">
        <f t="shared" si="139"/>
        <v>0</v>
      </c>
      <c r="FG423" s="100">
        <f t="shared" si="139"/>
        <v>0</v>
      </c>
      <c r="FH423" s="213">
        <f t="shared" si="139"/>
        <v>0</v>
      </c>
      <c r="FI423" s="100">
        <f t="shared" si="139"/>
        <v>0</v>
      </c>
      <c r="FJ423" s="213">
        <f t="shared" si="139"/>
        <v>0</v>
      </c>
      <c r="FK423" s="100">
        <f t="shared" si="139"/>
        <v>0</v>
      </c>
      <c r="FL423" s="213">
        <f t="shared" si="139"/>
        <v>0</v>
      </c>
      <c r="FM423" s="100">
        <f t="shared" si="139"/>
        <v>0</v>
      </c>
      <c r="FN423" s="101">
        <f t="shared" si="140"/>
        <v>0</v>
      </c>
      <c r="FO423" s="112">
        <f t="shared" si="144"/>
        <v>0</v>
      </c>
      <c r="FP423" s="217">
        <f t="shared" si="141"/>
        <v>0</v>
      </c>
      <c r="FQ423" s="216">
        <f t="shared" si="141"/>
        <v>0</v>
      </c>
      <c r="FR423" s="217">
        <f t="shared" si="141"/>
        <v>0</v>
      </c>
      <c r="FS423" s="216">
        <f t="shared" ref="FS423:FT441" si="145">COUNTIFS($AL:$AL,FS$392,$AB:$AB,$FB423,$AC:$AC,$DZ$35)+COUNTIFS($AL:$AL,FS$393,$AB:$AB,$FB423,$AC:$AC,$DZ$36)+COUNTIFS($AL:$AL,FS$392,$AB:$AB,$FB423,$AC:$AC,$DZ$36)+COUNTIFS($AL:$AL,FS$393,$AB:$AB,$FB423,$AC:$AC,$DZ$35)</f>
        <v>0</v>
      </c>
      <c r="FT423" s="218">
        <f t="shared" si="145"/>
        <v>0</v>
      </c>
      <c r="FU423" s="217">
        <f t="shared" ref="FU423:FV441" si="146">COUNTIFS($AM:$AM,FU$391,$AB:$AB,$FB423,$AC:$AC,$DZ$35)+COUNTIFS($AM:$AM,FU$392,$AB:$AB,$FB423,$AC:$AC,$DZ$35)+COUNTIFS($AM:$AM,FU$393,$AB:$AB,$FB423,$AC:$AC,$DZ$35)+COUNTIFS($AM:$AM,FU$391,$AB:$AB,$FB423,$AC:$AC,$DZ$36)+COUNTIFS($AM:$AM,FU$392,$AB:$AB,$FB423,$AC:$AC,$DZ$36)+COUNTIFS($AM:$AM,FU$393,$AB:$AB,$FB423,$AC:$AC,$DZ$36)+COUNTIFS($AM:$AM,FU$391,$AB:$AB,$FB423,$AC:$AC,$DZ$37)+COUNTIFS($AM:$AM,FU$392,$AB:$AB,$FB423,$AC:$AC,$DZ$37)+COUNTIFS($AM:$AM,FU$393,$AB:$AB,$FB423,$AC:$AC,$DZ$37)</f>
        <v>0</v>
      </c>
      <c r="FV423" s="217">
        <f t="shared" si="146"/>
        <v>0</v>
      </c>
      <c r="FW423" s="45"/>
      <c r="FX423" s="20"/>
      <c r="FY423" s="20"/>
      <c r="FZ423" s="20"/>
    </row>
    <row r="424" spans="128:182" ht="15" thickBot="1" x14ac:dyDescent="0.35">
      <c r="DX424" s="18"/>
      <c r="FB424" s="59">
        <v>39</v>
      </c>
      <c r="FC424" s="292"/>
      <c r="FD424" s="219" t="s">
        <v>490</v>
      </c>
      <c r="FE424" s="37">
        <f t="shared" si="139"/>
        <v>0</v>
      </c>
      <c r="FF424" s="206">
        <f t="shared" si="139"/>
        <v>0</v>
      </c>
      <c r="FG424" s="37">
        <f t="shared" si="139"/>
        <v>0</v>
      </c>
      <c r="FH424" s="206">
        <f t="shared" si="139"/>
        <v>0</v>
      </c>
      <c r="FI424" s="37">
        <f t="shared" si="139"/>
        <v>0</v>
      </c>
      <c r="FJ424" s="206">
        <f t="shared" si="139"/>
        <v>0</v>
      </c>
      <c r="FK424" s="37">
        <f t="shared" si="139"/>
        <v>0</v>
      </c>
      <c r="FL424" s="206">
        <f t="shared" si="139"/>
        <v>0</v>
      </c>
      <c r="FM424" s="37">
        <f t="shared" si="139"/>
        <v>0</v>
      </c>
      <c r="FN424" s="104">
        <f t="shared" si="140"/>
        <v>0</v>
      </c>
      <c r="FO424" s="119">
        <f t="shared" si="144"/>
        <v>0</v>
      </c>
      <c r="FP424" s="217">
        <f t="shared" si="141"/>
        <v>0</v>
      </c>
      <c r="FQ424" s="216">
        <f t="shared" si="141"/>
        <v>0</v>
      </c>
      <c r="FR424" s="217">
        <f t="shared" si="141"/>
        <v>0</v>
      </c>
      <c r="FS424" s="216">
        <f t="shared" si="145"/>
        <v>0</v>
      </c>
      <c r="FT424" s="218">
        <f t="shared" si="145"/>
        <v>0</v>
      </c>
      <c r="FU424" s="217">
        <f t="shared" si="146"/>
        <v>0</v>
      </c>
      <c r="FV424" s="162">
        <f t="shared" si="146"/>
        <v>0</v>
      </c>
      <c r="FW424" s="45"/>
      <c r="FX424" s="20"/>
      <c r="FY424" s="20"/>
      <c r="FZ424" s="20"/>
    </row>
    <row r="425" spans="128:182" x14ac:dyDescent="0.3">
      <c r="DX425" s="18"/>
      <c r="FB425" s="59">
        <v>10</v>
      </c>
      <c r="FC425" s="293" t="s">
        <v>491</v>
      </c>
      <c r="FD425" s="220" t="s">
        <v>326</v>
      </c>
      <c r="FE425" s="96">
        <f t="shared" si="139"/>
        <v>0</v>
      </c>
      <c r="FF425" s="211">
        <f t="shared" si="139"/>
        <v>0</v>
      </c>
      <c r="FG425" s="96">
        <f t="shared" si="139"/>
        <v>0</v>
      </c>
      <c r="FH425" s="211">
        <f t="shared" si="139"/>
        <v>0</v>
      </c>
      <c r="FI425" s="96">
        <f t="shared" si="139"/>
        <v>0</v>
      </c>
      <c r="FJ425" s="211">
        <f t="shared" si="139"/>
        <v>0</v>
      </c>
      <c r="FK425" s="96">
        <f t="shared" si="139"/>
        <v>0</v>
      </c>
      <c r="FL425" s="211">
        <f t="shared" si="139"/>
        <v>0</v>
      </c>
      <c r="FM425" s="96">
        <f t="shared" si="139"/>
        <v>0</v>
      </c>
      <c r="FN425" s="110">
        <f t="shared" si="140"/>
        <v>0</v>
      </c>
      <c r="FO425" s="165">
        <f t="shared" si="144"/>
        <v>0</v>
      </c>
      <c r="FP425" s="165">
        <f t="shared" si="141"/>
        <v>0</v>
      </c>
      <c r="FQ425" s="199">
        <f t="shared" si="141"/>
        <v>0</v>
      </c>
      <c r="FR425" s="165">
        <f t="shared" si="141"/>
        <v>0</v>
      </c>
      <c r="FS425" s="201">
        <f t="shared" si="145"/>
        <v>0</v>
      </c>
      <c r="FT425" s="201">
        <f t="shared" si="145"/>
        <v>0</v>
      </c>
      <c r="FU425" s="165">
        <f t="shared" si="146"/>
        <v>0</v>
      </c>
      <c r="FV425" s="112">
        <f t="shared" si="146"/>
        <v>0</v>
      </c>
      <c r="FW425" s="45"/>
      <c r="FX425" s="20"/>
      <c r="FY425" s="20"/>
      <c r="FZ425" s="20"/>
    </row>
    <row r="426" spans="128:182" x14ac:dyDescent="0.3">
      <c r="DX426" s="18"/>
      <c r="FB426" s="59">
        <v>11</v>
      </c>
      <c r="FC426" s="294"/>
      <c r="FD426" s="212" t="s">
        <v>327</v>
      </c>
      <c r="FE426" s="100">
        <f t="shared" si="139"/>
        <v>1</v>
      </c>
      <c r="FF426" s="213">
        <f t="shared" si="139"/>
        <v>0</v>
      </c>
      <c r="FG426" s="100">
        <f t="shared" si="139"/>
        <v>0</v>
      </c>
      <c r="FH426" s="213">
        <f t="shared" si="139"/>
        <v>0</v>
      </c>
      <c r="FI426" s="100">
        <f t="shared" si="139"/>
        <v>0</v>
      </c>
      <c r="FJ426" s="213">
        <f t="shared" si="139"/>
        <v>0</v>
      </c>
      <c r="FK426" s="100">
        <f t="shared" si="139"/>
        <v>0</v>
      </c>
      <c r="FL426" s="213">
        <f t="shared" si="139"/>
        <v>0</v>
      </c>
      <c r="FM426" s="100">
        <f t="shared" si="139"/>
        <v>0</v>
      </c>
      <c r="FN426" s="101">
        <f t="shared" si="140"/>
        <v>0</v>
      </c>
      <c r="FO426" s="112">
        <f t="shared" si="144"/>
        <v>1</v>
      </c>
      <c r="FP426" s="202">
        <f t="shared" si="141"/>
        <v>0</v>
      </c>
      <c r="FQ426" s="203">
        <f t="shared" si="141"/>
        <v>0</v>
      </c>
      <c r="FR426" s="202">
        <f t="shared" si="141"/>
        <v>0</v>
      </c>
      <c r="FS426" s="205">
        <f t="shared" si="145"/>
        <v>1</v>
      </c>
      <c r="FT426" s="205">
        <f t="shared" si="145"/>
        <v>0</v>
      </c>
      <c r="FU426" s="202">
        <f t="shared" si="146"/>
        <v>0</v>
      </c>
      <c r="FV426" s="202">
        <f t="shared" si="146"/>
        <v>1</v>
      </c>
      <c r="FW426" s="45"/>
      <c r="FX426" s="20"/>
      <c r="FY426" s="20"/>
      <c r="FZ426" s="20"/>
    </row>
    <row r="427" spans="128:182" x14ac:dyDescent="0.3">
      <c r="DX427" s="18"/>
      <c r="FB427" s="59">
        <v>12</v>
      </c>
      <c r="FC427" s="294"/>
      <c r="FD427" s="212" t="s">
        <v>328</v>
      </c>
      <c r="FE427" s="100">
        <f t="shared" si="139"/>
        <v>0</v>
      </c>
      <c r="FF427" s="213">
        <f t="shared" si="139"/>
        <v>0</v>
      </c>
      <c r="FG427" s="100">
        <f t="shared" si="139"/>
        <v>0</v>
      </c>
      <c r="FH427" s="213">
        <f t="shared" si="139"/>
        <v>0</v>
      </c>
      <c r="FI427" s="100">
        <f t="shared" si="139"/>
        <v>0</v>
      </c>
      <c r="FJ427" s="213">
        <f t="shared" si="139"/>
        <v>0</v>
      </c>
      <c r="FK427" s="100">
        <f t="shared" si="139"/>
        <v>0</v>
      </c>
      <c r="FL427" s="213">
        <f t="shared" si="139"/>
        <v>0</v>
      </c>
      <c r="FM427" s="100">
        <f t="shared" si="139"/>
        <v>0</v>
      </c>
      <c r="FN427" s="101">
        <f t="shared" si="140"/>
        <v>0</v>
      </c>
      <c r="FO427" s="112">
        <f t="shared" si="144"/>
        <v>0</v>
      </c>
      <c r="FP427" s="202">
        <f t="shared" si="141"/>
        <v>0</v>
      </c>
      <c r="FQ427" s="203">
        <f t="shared" si="141"/>
        <v>0</v>
      </c>
      <c r="FR427" s="202">
        <f t="shared" si="141"/>
        <v>0</v>
      </c>
      <c r="FS427" s="205">
        <f t="shared" si="145"/>
        <v>0</v>
      </c>
      <c r="FT427" s="205">
        <f t="shared" si="145"/>
        <v>0</v>
      </c>
      <c r="FU427" s="202">
        <f t="shared" si="146"/>
        <v>0</v>
      </c>
      <c r="FV427" s="202">
        <f t="shared" si="146"/>
        <v>0</v>
      </c>
      <c r="FW427" s="45"/>
      <c r="FX427" s="20"/>
      <c r="FY427" s="20"/>
      <c r="FZ427" s="20"/>
    </row>
    <row r="428" spans="128:182" ht="15" customHeight="1" x14ac:dyDescent="0.3">
      <c r="DX428" s="18"/>
      <c r="FB428" s="59">
        <v>13</v>
      </c>
      <c r="FC428" s="294"/>
      <c r="FD428" s="212" t="s">
        <v>329</v>
      </c>
      <c r="FE428" s="100">
        <f t="shared" si="139"/>
        <v>0</v>
      </c>
      <c r="FF428" s="213">
        <f t="shared" si="139"/>
        <v>0</v>
      </c>
      <c r="FG428" s="100">
        <f t="shared" si="139"/>
        <v>0</v>
      </c>
      <c r="FH428" s="213">
        <f t="shared" si="139"/>
        <v>0</v>
      </c>
      <c r="FI428" s="100">
        <f t="shared" si="139"/>
        <v>0</v>
      </c>
      <c r="FJ428" s="213">
        <f t="shared" si="139"/>
        <v>0</v>
      </c>
      <c r="FK428" s="100">
        <f t="shared" si="139"/>
        <v>0</v>
      </c>
      <c r="FL428" s="213">
        <f t="shared" si="139"/>
        <v>0</v>
      </c>
      <c r="FM428" s="100">
        <f t="shared" si="139"/>
        <v>0</v>
      </c>
      <c r="FN428" s="101">
        <f t="shared" si="140"/>
        <v>0</v>
      </c>
      <c r="FO428" s="112">
        <f t="shared" si="144"/>
        <v>0</v>
      </c>
      <c r="FP428" s="202">
        <f t="shared" si="141"/>
        <v>0</v>
      </c>
      <c r="FQ428" s="203">
        <f t="shared" si="141"/>
        <v>0</v>
      </c>
      <c r="FR428" s="202">
        <f t="shared" si="141"/>
        <v>0</v>
      </c>
      <c r="FS428" s="205">
        <f t="shared" si="145"/>
        <v>0</v>
      </c>
      <c r="FT428" s="205">
        <f t="shared" si="145"/>
        <v>0</v>
      </c>
      <c r="FU428" s="202">
        <f t="shared" si="146"/>
        <v>0</v>
      </c>
      <c r="FV428" s="202">
        <f t="shared" si="146"/>
        <v>0</v>
      </c>
      <c r="FW428" s="45"/>
      <c r="FX428" s="20"/>
      <c r="FY428" s="20"/>
      <c r="FZ428" s="20"/>
    </row>
    <row r="429" spans="128:182" x14ac:dyDescent="0.3">
      <c r="DX429" s="18"/>
      <c r="FB429" s="59">
        <v>14</v>
      </c>
      <c r="FC429" s="294"/>
      <c r="FD429" s="212" t="s">
        <v>108</v>
      </c>
      <c r="FE429" s="100">
        <f t="shared" si="139"/>
        <v>0</v>
      </c>
      <c r="FF429" s="213">
        <f t="shared" si="139"/>
        <v>5</v>
      </c>
      <c r="FG429" s="100">
        <f t="shared" si="139"/>
        <v>0</v>
      </c>
      <c r="FH429" s="213">
        <f t="shared" si="139"/>
        <v>0</v>
      </c>
      <c r="FI429" s="100">
        <f t="shared" si="139"/>
        <v>0</v>
      </c>
      <c r="FJ429" s="213">
        <f t="shared" si="139"/>
        <v>0</v>
      </c>
      <c r="FK429" s="100">
        <f t="shared" si="139"/>
        <v>0</v>
      </c>
      <c r="FL429" s="213">
        <f t="shared" si="139"/>
        <v>0</v>
      </c>
      <c r="FM429" s="100">
        <f t="shared" si="139"/>
        <v>0</v>
      </c>
      <c r="FN429" s="101">
        <f t="shared" si="140"/>
        <v>0</v>
      </c>
      <c r="FO429" s="112">
        <f t="shared" si="144"/>
        <v>5</v>
      </c>
      <c r="FP429" s="202">
        <f t="shared" si="141"/>
        <v>4</v>
      </c>
      <c r="FQ429" s="203">
        <f t="shared" si="141"/>
        <v>0</v>
      </c>
      <c r="FR429" s="202">
        <f t="shared" si="141"/>
        <v>0</v>
      </c>
      <c r="FS429" s="205">
        <f t="shared" si="145"/>
        <v>3</v>
      </c>
      <c r="FT429" s="205">
        <f t="shared" si="145"/>
        <v>2</v>
      </c>
      <c r="FU429" s="202">
        <f t="shared" si="146"/>
        <v>0</v>
      </c>
      <c r="FV429" s="202">
        <f t="shared" si="146"/>
        <v>5</v>
      </c>
      <c r="FW429" s="45"/>
      <c r="FX429" s="20"/>
      <c r="FY429" s="20"/>
      <c r="FZ429" s="20"/>
    </row>
    <row r="430" spans="128:182" x14ac:dyDescent="0.3">
      <c r="DX430" s="18"/>
      <c r="FB430" s="59">
        <v>15</v>
      </c>
      <c r="FC430" s="294"/>
      <c r="FD430" s="212" t="s">
        <v>134</v>
      </c>
      <c r="FE430" s="100">
        <f t="shared" si="139"/>
        <v>0</v>
      </c>
      <c r="FF430" s="213">
        <f t="shared" si="139"/>
        <v>1</v>
      </c>
      <c r="FG430" s="100">
        <f t="shared" si="139"/>
        <v>0</v>
      </c>
      <c r="FH430" s="213">
        <f t="shared" si="139"/>
        <v>0</v>
      </c>
      <c r="FI430" s="100">
        <f t="shared" si="139"/>
        <v>0</v>
      </c>
      <c r="FJ430" s="213">
        <f t="shared" si="139"/>
        <v>0</v>
      </c>
      <c r="FK430" s="100">
        <f t="shared" si="139"/>
        <v>0</v>
      </c>
      <c r="FL430" s="213">
        <f t="shared" si="139"/>
        <v>0</v>
      </c>
      <c r="FM430" s="100">
        <f t="shared" si="139"/>
        <v>0</v>
      </c>
      <c r="FN430" s="101">
        <f t="shared" si="140"/>
        <v>0</v>
      </c>
      <c r="FO430" s="112">
        <f t="shared" si="144"/>
        <v>1</v>
      </c>
      <c r="FP430" s="202">
        <f t="shared" si="141"/>
        <v>0</v>
      </c>
      <c r="FQ430" s="203">
        <f t="shared" si="141"/>
        <v>0</v>
      </c>
      <c r="FR430" s="202">
        <f t="shared" si="141"/>
        <v>0</v>
      </c>
      <c r="FS430" s="205">
        <f t="shared" si="145"/>
        <v>0</v>
      </c>
      <c r="FT430" s="205">
        <f t="shared" si="145"/>
        <v>1</v>
      </c>
      <c r="FU430" s="202">
        <f t="shared" si="146"/>
        <v>1</v>
      </c>
      <c r="FV430" s="202">
        <f t="shared" si="146"/>
        <v>0</v>
      </c>
      <c r="FW430" s="45"/>
      <c r="FX430" s="20"/>
      <c r="FY430" s="20"/>
      <c r="FZ430" s="20"/>
    </row>
    <row r="431" spans="128:182" x14ac:dyDescent="0.3">
      <c r="DX431" s="18"/>
      <c r="FB431" s="59">
        <v>16</v>
      </c>
      <c r="FC431" s="294"/>
      <c r="FD431" s="212" t="s">
        <v>492</v>
      </c>
      <c r="FE431" s="100">
        <f t="shared" si="139"/>
        <v>0</v>
      </c>
      <c r="FF431" s="213">
        <f t="shared" si="139"/>
        <v>0</v>
      </c>
      <c r="FG431" s="100">
        <f t="shared" si="139"/>
        <v>0</v>
      </c>
      <c r="FH431" s="213">
        <f t="shared" ref="FH431:FM433" si="147">COUNTIFS($AB:$AB,$FB431,$A:$A,"&gt;="&amp;EE$1,$A:$A,"&lt;"&amp;EF$1,$AC:$AC,"="&amp;$DZ$35)+COUNTIFS($AB:$AB,$FB431,$A:$A,"&gt;="&amp;EE$1,$A:$A,"&lt;"&amp;EF$1,$AC:$AC,"="&amp;$DZ$36)</f>
        <v>0</v>
      </c>
      <c r="FI431" s="100">
        <f t="shared" si="147"/>
        <v>0</v>
      </c>
      <c r="FJ431" s="213">
        <f t="shared" si="147"/>
        <v>0</v>
      </c>
      <c r="FK431" s="100">
        <f t="shared" si="147"/>
        <v>0</v>
      </c>
      <c r="FL431" s="213">
        <f t="shared" si="147"/>
        <v>0</v>
      </c>
      <c r="FM431" s="100">
        <f t="shared" si="147"/>
        <v>0</v>
      </c>
      <c r="FN431" s="101">
        <f t="shared" si="140"/>
        <v>0</v>
      </c>
      <c r="FO431" s="112">
        <f t="shared" si="144"/>
        <v>0</v>
      </c>
      <c r="FP431" s="202">
        <f t="shared" si="141"/>
        <v>0</v>
      </c>
      <c r="FQ431" s="203">
        <f t="shared" si="141"/>
        <v>0</v>
      </c>
      <c r="FR431" s="202">
        <f t="shared" si="141"/>
        <v>0</v>
      </c>
      <c r="FS431" s="205">
        <f t="shared" si="145"/>
        <v>0</v>
      </c>
      <c r="FT431" s="205">
        <f t="shared" si="145"/>
        <v>0</v>
      </c>
      <c r="FU431" s="202">
        <f t="shared" si="146"/>
        <v>0</v>
      </c>
      <c r="FV431" s="202">
        <f t="shared" si="146"/>
        <v>0</v>
      </c>
      <c r="FW431" s="45"/>
      <c r="FX431" s="20"/>
      <c r="FY431" s="20"/>
      <c r="FZ431" s="20"/>
    </row>
    <row r="432" spans="128:182" x14ac:dyDescent="0.3">
      <c r="DX432" s="18"/>
      <c r="FB432" s="59">
        <v>17</v>
      </c>
      <c r="FC432" s="294"/>
      <c r="FD432" s="212" t="s">
        <v>144</v>
      </c>
      <c r="FE432" s="100">
        <f t="shared" ref="FE432:FG433" si="148">COUNTIFS($AB:$AB,$FB432,$A:$A,"&gt;="&amp;EB$1,$A:$A,"&lt;"&amp;EC$1,$AC:$AC,"="&amp;$DZ$35)+COUNTIFS($AB:$AB,$FB432,$A:$A,"&gt;="&amp;EB$1,$A:$A,"&lt;"&amp;EC$1,$AC:$AC,"="&amp;$DZ$36)</f>
        <v>0</v>
      </c>
      <c r="FF432" s="213">
        <f t="shared" si="148"/>
        <v>0</v>
      </c>
      <c r="FG432" s="100">
        <f t="shared" si="148"/>
        <v>0</v>
      </c>
      <c r="FH432" s="213">
        <f t="shared" si="147"/>
        <v>0</v>
      </c>
      <c r="FI432" s="100">
        <f t="shared" si="147"/>
        <v>0</v>
      </c>
      <c r="FJ432" s="213">
        <f t="shared" si="147"/>
        <v>0</v>
      </c>
      <c r="FK432" s="100">
        <f t="shared" si="147"/>
        <v>0</v>
      </c>
      <c r="FL432" s="213">
        <f t="shared" si="147"/>
        <v>0</v>
      </c>
      <c r="FM432" s="100">
        <f t="shared" si="147"/>
        <v>0</v>
      </c>
      <c r="FN432" s="101">
        <f t="shared" si="140"/>
        <v>0</v>
      </c>
      <c r="FO432" s="112">
        <f t="shared" si="144"/>
        <v>0</v>
      </c>
      <c r="FP432" s="202">
        <f t="shared" si="141"/>
        <v>0</v>
      </c>
      <c r="FQ432" s="203">
        <f t="shared" si="141"/>
        <v>0</v>
      </c>
      <c r="FR432" s="202">
        <f t="shared" si="141"/>
        <v>0</v>
      </c>
      <c r="FS432" s="205">
        <f t="shared" si="145"/>
        <v>0</v>
      </c>
      <c r="FT432" s="205">
        <f t="shared" si="145"/>
        <v>0</v>
      </c>
      <c r="FU432" s="202">
        <f t="shared" si="146"/>
        <v>0</v>
      </c>
      <c r="FV432" s="202">
        <f t="shared" si="146"/>
        <v>0</v>
      </c>
      <c r="FW432" s="45"/>
      <c r="FX432" s="20"/>
      <c r="FY432" s="20"/>
      <c r="FZ432" s="20"/>
    </row>
    <row r="433" spans="128:185" ht="15" thickBot="1" x14ac:dyDescent="0.35">
      <c r="DX433" s="18"/>
      <c r="FB433" s="59">
        <v>18</v>
      </c>
      <c r="FC433" s="295"/>
      <c r="FD433" s="221" t="s">
        <v>331</v>
      </c>
      <c r="FE433" s="37">
        <f t="shared" si="148"/>
        <v>0</v>
      </c>
      <c r="FF433" s="206">
        <f t="shared" si="148"/>
        <v>0</v>
      </c>
      <c r="FG433" s="37">
        <f t="shared" si="148"/>
        <v>0</v>
      </c>
      <c r="FH433" s="206">
        <f t="shared" si="147"/>
        <v>0</v>
      </c>
      <c r="FI433" s="37">
        <f t="shared" si="147"/>
        <v>0</v>
      </c>
      <c r="FJ433" s="206">
        <f t="shared" si="147"/>
        <v>0</v>
      </c>
      <c r="FK433" s="37">
        <f t="shared" si="147"/>
        <v>0</v>
      </c>
      <c r="FL433" s="206">
        <f t="shared" si="147"/>
        <v>0</v>
      </c>
      <c r="FM433" s="37">
        <f t="shared" si="147"/>
        <v>0</v>
      </c>
      <c r="FN433" s="104">
        <f t="shared" si="140"/>
        <v>0</v>
      </c>
      <c r="FO433" s="119">
        <f t="shared" si="144"/>
        <v>0</v>
      </c>
      <c r="FP433" s="217">
        <f t="shared" si="141"/>
        <v>0</v>
      </c>
      <c r="FQ433" s="216">
        <f t="shared" si="141"/>
        <v>0</v>
      </c>
      <c r="FR433" s="217">
        <f t="shared" si="141"/>
        <v>0</v>
      </c>
      <c r="FS433" s="218">
        <f t="shared" si="145"/>
        <v>0</v>
      </c>
      <c r="FT433" s="218">
        <f t="shared" si="145"/>
        <v>0</v>
      </c>
      <c r="FU433" s="217">
        <f t="shared" si="146"/>
        <v>0</v>
      </c>
      <c r="FV433" s="217">
        <f t="shared" si="146"/>
        <v>0</v>
      </c>
      <c r="FW433" s="45"/>
      <c r="FX433" s="20"/>
      <c r="FY433" s="20"/>
      <c r="FZ433" s="20"/>
    </row>
    <row r="434" spans="128:185" x14ac:dyDescent="0.3">
      <c r="DX434" s="18"/>
      <c r="FB434" s="59">
        <v>2</v>
      </c>
      <c r="FC434" s="294" t="s">
        <v>493</v>
      </c>
      <c r="FD434" s="222" t="s">
        <v>319</v>
      </c>
      <c r="FE434" s="96">
        <f t="shared" ref="FE434:FM441" si="149">COUNTIFS($AB:$AB,$FB434,$A:$A,"&gt;="&amp;EB$1,$A:$A,"&lt;"&amp;EC$1,$AC:$AC,"="&amp;$DZ$35)+COUNTIFS($AB:$AB,$FB434,$A:$A,"&gt;="&amp;EB$1,$A:$A,"&lt;"&amp;EC$1,$AC:$AC,"="&amp;$DZ$36)-COUNTIFS($AB$38,$FB434,$A$38,"&gt;="&amp;EB$1,$A$38,"&lt;"&amp;EC$1,$AC$38,"="&amp;$DZ$35)-COUNTIFS($AB$38,$FB434,$A$38,"&gt;="&amp;EB$1,$A$38,"&lt;"&amp;EC$1,$AC$38,"="&amp;$DZ$36)</f>
        <v>0</v>
      </c>
      <c r="FF434" s="211">
        <f t="shared" si="149"/>
        <v>0</v>
      </c>
      <c r="FG434" s="96">
        <f t="shared" si="149"/>
        <v>0</v>
      </c>
      <c r="FH434" s="211">
        <f t="shared" si="149"/>
        <v>0</v>
      </c>
      <c r="FI434" s="96">
        <f t="shared" si="149"/>
        <v>0</v>
      </c>
      <c r="FJ434" s="211">
        <f t="shared" si="149"/>
        <v>0</v>
      </c>
      <c r="FK434" s="96">
        <f t="shared" si="149"/>
        <v>0</v>
      </c>
      <c r="FL434" s="211">
        <f t="shared" si="149"/>
        <v>0</v>
      </c>
      <c r="FM434" s="96">
        <f t="shared" si="149"/>
        <v>0</v>
      </c>
      <c r="FN434" s="110">
        <f t="shared" ref="FN434:FN441" si="150">COUNTIFS($AB:$AB,$FB434,$A:$A,"&gt;="&amp;EK$1,$A:$A,"&lt;="&amp;EL$1,$AC:$AC,"="&amp;$DZ$35)+COUNTIFS($AB:$AB,$FB434,$A:$A,"&gt;="&amp;EK$1,$A:$A,"&lt;="&amp;EL$1,$AC:$AC,"="&amp;$DZ$36)-COUNTIFS($AB$38,$FB434,$A$38,"&gt;="&amp;EK$1,$A$38,"&lt;="&amp;EL$1,$AC$38,"="&amp;$DZ$35)-COUNTIFS($AB$38,$FB434,$A$38,"&gt;="&amp;EK$1,$A$38,"&lt;="&amp;EL$1,$AC$38,"="&amp;$DZ$36)</f>
        <v>0</v>
      </c>
      <c r="FO434" s="165">
        <f t="shared" si="144"/>
        <v>0</v>
      </c>
      <c r="FP434" s="201">
        <f t="shared" si="141"/>
        <v>0</v>
      </c>
      <c r="FQ434" s="165">
        <f t="shared" si="141"/>
        <v>0</v>
      </c>
      <c r="FR434" s="165">
        <f t="shared" si="141"/>
        <v>0</v>
      </c>
      <c r="FS434" s="165">
        <f t="shared" si="145"/>
        <v>0</v>
      </c>
      <c r="FT434" s="165">
        <f t="shared" si="145"/>
        <v>0</v>
      </c>
      <c r="FU434" s="199">
        <f t="shared" si="146"/>
        <v>0</v>
      </c>
      <c r="FV434" s="165">
        <f t="shared" si="146"/>
        <v>0</v>
      </c>
      <c r="FW434" s="45"/>
      <c r="FX434" s="20"/>
      <c r="FY434" s="20"/>
      <c r="FZ434" s="20"/>
    </row>
    <row r="435" spans="128:185" x14ac:dyDescent="0.3">
      <c r="DX435" s="18"/>
      <c r="FB435" s="59">
        <v>3</v>
      </c>
      <c r="FC435" s="294"/>
      <c r="FD435" s="212" t="s">
        <v>494</v>
      </c>
      <c r="FE435" s="100">
        <f t="shared" si="149"/>
        <v>0</v>
      </c>
      <c r="FF435" s="213">
        <f t="shared" si="149"/>
        <v>0</v>
      </c>
      <c r="FG435" s="100">
        <f t="shared" si="149"/>
        <v>0</v>
      </c>
      <c r="FH435" s="213">
        <f t="shared" si="149"/>
        <v>0</v>
      </c>
      <c r="FI435" s="100">
        <f t="shared" si="149"/>
        <v>0</v>
      </c>
      <c r="FJ435" s="213">
        <f t="shared" si="149"/>
        <v>0</v>
      </c>
      <c r="FK435" s="100">
        <f t="shared" si="149"/>
        <v>0</v>
      </c>
      <c r="FL435" s="213">
        <f t="shared" si="149"/>
        <v>0</v>
      </c>
      <c r="FM435" s="100">
        <f t="shared" si="149"/>
        <v>0</v>
      </c>
      <c r="FN435" s="101">
        <f t="shared" si="150"/>
        <v>0</v>
      </c>
      <c r="FO435" s="112">
        <f t="shared" si="144"/>
        <v>0</v>
      </c>
      <c r="FP435" s="205">
        <f t="shared" si="141"/>
        <v>0</v>
      </c>
      <c r="FQ435" s="202">
        <f t="shared" si="141"/>
        <v>0</v>
      </c>
      <c r="FR435" s="202">
        <f t="shared" si="141"/>
        <v>0</v>
      </c>
      <c r="FS435" s="202">
        <f t="shared" si="145"/>
        <v>0</v>
      </c>
      <c r="FT435" s="202">
        <f t="shared" si="145"/>
        <v>0</v>
      </c>
      <c r="FU435" s="203">
        <f t="shared" si="146"/>
        <v>0</v>
      </c>
      <c r="FV435" s="202">
        <f t="shared" si="146"/>
        <v>0</v>
      </c>
      <c r="FW435" s="45"/>
      <c r="FX435" s="20"/>
      <c r="FY435" s="20"/>
      <c r="FZ435" s="20"/>
    </row>
    <row r="436" spans="128:185" x14ac:dyDescent="0.3">
      <c r="DX436" s="18"/>
      <c r="FB436" s="59">
        <v>4</v>
      </c>
      <c r="FC436" s="294"/>
      <c r="FD436" s="212" t="s">
        <v>321</v>
      </c>
      <c r="FE436" s="100">
        <f t="shared" si="149"/>
        <v>0</v>
      </c>
      <c r="FF436" s="213">
        <f t="shared" si="149"/>
        <v>0</v>
      </c>
      <c r="FG436" s="100">
        <f t="shared" si="149"/>
        <v>0</v>
      </c>
      <c r="FH436" s="213">
        <f t="shared" si="149"/>
        <v>0</v>
      </c>
      <c r="FI436" s="100">
        <f t="shared" si="149"/>
        <v>0</v>
      </c>
      <c r="FJ436" s="213">
        <f t="shared" si="149"/>
        <v>0</v>
      </c>
      <c r="FK436" s="100">
        <f t="shared" si="149"/>
        <v>0</v>
      </c>
      <c r="FL436" s="213">
        <f t="shared" si="149"/>
        <v>0</v>
      </c>
      <c r="FM436" s="100">
        <f t="shared" si="149"/>
        <v>0</v>
      </c>
      <c r="FN436" s="101">
        <f t="shared" si="150"/>
        <v>0</v>
      </c>
      <c r="FO436" s="112">
        <f t="shared" si="144"/>
        <v>0</v>
      </c>
      <c r="FP436" s="205">
        <f t="shared" si="141"/>
        <v>0</v>
      </c>
      <c r="FQ436" s="202">
        <f t="shared" si="141"/>
        <v>0</v>
      </c>
      <c r="FR436" s="202">
        <f t="shared" si="141"/>
        <v>0</v>
      </c>
      <c r="FS436" s="202">
        <f t="shared" si="145"/>
        <v>0</v>
      </c>
      <c r="FT436" s="202">
        <f t="shared" si="145"/>
        <v>0</v>
      </c>
      <c r="FU436" s="203">
        <f t="shared" si="146"/>
        <v>0</v>
      </c>
      <c r="FV436" s="202">
        <f t="shared" si="146"/>
        <v>0</v>
      </c>
      <c r="FW436" s="45"/>
      <c r="FX436" s="20"/>
      <c r="FY436" s="20"/>
      <c r="FZ436" s="20"/>
    </row>
    <row r="437" spans="128:185" ht="15" customHeight="1" x14ac:dyDescent="0.3">
      <c r="DX437" s="18"/>
      <c r="FB437" s="59">
        <v>5</v>
      </c>
      <c r="FC437" s="294"/>
      <c r="FD437" s="212" t="s">
        <v>125</v>
      </c>
      <c r="FE437" s="100">
        <f t="shared" si="149"/>
        <v>0</v>
      </c>
      <c r="FF437" s="213">
        <f t="shared" si="149"/>
        <v>0</v>
      </c>
      <c r="FG437" s="100">
        <f t="shared" si="149"/>
        <v>0</v>
      </c>
      <c r="FH437" s="213">
        <f t="shared" si="149"/>
        <v>0</v>
      </c>
      <c r="FI437" s="100">
        <f t="shared" si="149"/>
        <v>0</v>
      </c>
      <c r="FJ437" s="213">
        <f t="shared" si="149"/>
        <v>0</v>
      </c>
      <c r="FK437" s="100">
        <f t="shared" si="149"/>
        <v>0</v>
      </c>
      <c r="FL437" s="213">
        <f t="shared" si="149"/>
        <v>0</v>
      </c>
      <c r="FM437" s="100">
        <f t="shared" si="149"/>
        <v>0</v>
      </c>
      <c r="FN437" s="101">
        <f t="shared" si="150"/>
        <v>0</v>
      </c>
      <c r="FO437" s="112">
        <f t="shared" si="144"/>
        <v>0</v>
      </c>
      <c r="FP437" s="205">
        <f t="shared" si="141"/>
        <v>0</v>
      </c>
      <c r="FQ437" s="202">
        <f t="shared" si="141"/>
        <v>0</v>
      </c>
      <c r="FR437" s="202">
        <f t="shared" si="141"/>
        <v>0</v>
      </c>
      <c r="FS437" s="202">
        <f t="shared" si="145"/>
        <v>0</v>
      </c>
      <c r="FT437" s="202">
        <f t="shared" si="145"/>
        <v>0</v>
      </c>
      <c r="FU437" s="203">
        <f t="shared" si="146"/>
        <v>0</v>
      </c>
      <c r="FV437" s="202">
        <f t="shared" si="146"/>
        <v>0</v>
      </c>
      <c r="FW437" s="45"/>
      <c r="FX437" s="20"/>
      <c r="FY437" s="20"/>
      <c r="FZ437" s="20"/>
    </row>
    <row r="438" spans="128:185" ht="15" customHeight="1" x14ac:dyDescent="0.3">
      <c r="DX438" s="18"/>
      <c r="FB438" s="59">
        <v>6</v>
      </c>
      <c r="FC438" s="294"/>
      <c r="FD438" s="212" t="s">
        <v>322</v>
      </c>
      <c r="FE438" s="100">
        <f t="shared" si="149"/>
        <v>0</v>
      </c>
      <c r="FF438" s="213">
        <f t="shared" si="149"/>
        <v>0</v>
      </c>
      <c r="FG438" s="100">
        <f t="shared" si="149"/>
        <v>0</v>
      </c>
      <c r="FH438" s="213">
        <f t="shared" si="149"/>
        <v>0</v>
      </c>
      <c r="FI438" s="100">
        <f t="shared" si="149"/>
        <v>0</v>
      </c>
      <c r="FJ438" s="213">
        <f t="shared" si="149"/>
        <v>0</v>
      </c>
      <c r="FK438" s="100">
        <f t="shared" si="149"/>
        <v>0</v>
      </c>
      <c r="FL438" s="213">
        <f t="shared" si="149"/>
        <v>0</v>
      </c>
      <c r="FM438" s="100">
        <f t="shared" si="149"/>
        <v>0</v>
      </c>
      <c r="FN438" s="101">
        <f t="shared" si="150"/>
        <v>0</v>
      </c>
      <c r="FO438" s="112">
        <f t="shared" si="144"/>
        <v>0</v>
      </c>
      <c r="FP438" s="205">
        <f t="shared" si="141"/>
        <v>0</v>
      </c>
      <c r="FQ438" s="202">
        <f t="shared" si="141"/>
        <v>0</v>
      </c>
      <c r="FR438" s="202">
        <f t="shared" si="141"/>
        <v>0</v>
      </c>
      <c r="FS438" s="202">
        <f t="shared" si="145"/>
        <v>0</v>
      </c>
      <c r="FT438" s="202">
        <f t="shared" si="145"/>
        <v>0</v>
      </c>
      <c r="FU438" s="203">
        <f t="shared" si="146"/>
        <v>0</v>
      </c>
      <c r="FV438" s="202">
        <f t="shared" si="146"/>
        <v>0</v>
      </c>
      <c r="FW438" s="45"/>
      <c r="FX438" s="20"/>
      <c r="FY438" s="20"/>
      <c r="FZ438" s="20"/>
    </row>
    <row r="439" spans="128:185" x14ac:dyDescent="0.3">
      <c r="DX439" s="18"/>
      <c r="FB439" s="59">
        <v>7</v>
      </c>
      <c r="FC439" s="294"/>
      <c r="FD439" s="212" t="s">
        <v>323</v>
      </c>
      <c r="FE439" s="100">
        <f t="shared" si="149"/>
        <v>0</v>
      </c>
      <c r="FF439" s="213">
        <f t="shared" si="149"/>
        <v>0</v>
      </c>
      <c r="FG439" s="100">
        <f t="shared" si="149"/>
        <v>0</v>
      </c>
      <c r="FH439" s="213">
        <f t="shared" si="149"/>
        <v>0</v>
      </c>
      <c r="FI439" s="100">
        <f t="shared" si="149"/>
        <v>0</v>
      </c>
      <c r="FJ439" s="213">
        <f t="shared" si="149"/>
        <v>0</v>
      </c>
      <c r="FK439" s="100">
        <f t="shared" si="149"/>
        <v>0</v>
      </c>
      <c r="FL439" s="213">
        <f t="shared" si="149"/>
        <v>0</v>
      </c>
      <c r="FM439" s="100">
        <f t="shared" si="149"/>
        <v>0</v>
      </c>
      <c r="FN439" s="101">
        <f t="shared" si="150"/>
        <v>0</v>
      </c>
      <c r="FO439" s="112">
        <f t="shared" si="144"/>
        <v>0</v>
      </c>
      <c r="FP439" s="205">
        <f t="shared" si="141"/>
        <v>0</v>
      </c>
      <c r="FQ439" s="202">
        <f t="shared" si="141"/>
        <v>0</v>
      </c>
      <c r="FR439" s="202">
        <f t="shared" si="141"/>
        <v>0</v>
      </c>
      <c r="FS439" s="202">
        <f t="shared" si="145"/>
        <v>0</v>
      </c>
      <c r="FT439" s="202">
        <f t="shared" si="145"/>
        <v>0</v>
      </c>
      <c r="FU439" s="203">
        <f t="shared" si="146"/>
        <v>0</v>
      </c>
      <c r="FV439" s="202">
        <f t="shared" si="146"/>
        <v>0</v>
      </c>
      <c r="FW439" s="45"/>
      <c r="FX439" s="20"/>
      <c r="FY439" s="20"/>
      <c r="FZ439" s="20"/>
    </row>
    <row r="440" spans="128:185" x14ac:dyDescent="0.3">
      <c r="DX440" s="18"/>
      <c r="FB440" s="59">
        <v>8</v>
      </c>
      <c r="FC440" s="294"/>
      <c r="FD440" s="212" t="s">
        <v>324</v>
      </c>
      <c r="FE440" s="100">
        <f t="shared" si="149"/>
        <v>0</v>
      </c>
      <c r="FF440" s="213">
        <f t="shared" si="149"/>
        <v>0</v>
      </c>
      <c r="FG440" s="100">
        <f t="shared" si="149"/>
        <v>0</v>
      </c>
      <c r="FH440" s="213">
        <f t="shared" si="149"/>
        <v>0</v>
      </c>
      <c r="FI440" s="100">
        <f t="shared" si="149"/>
        <v>0</v>
      </c>
      <c r="FJ440" s="213">
        <f t="shared" si="149"/>
        <v>0</v>
      </c>
      <c r="FK440" s="100">
        <f t="shared" si="149"/>
        <v>0</v>
      </c>
      <c r="FL440" s="213">
        <f t="shared" si="149"/>
        <v>0</v>
      </c>
      <c r="FM440" s="100">
        <f t="shared" si="149"/>
        <v>0</v>
      </c>
      <c r="FN440" s="101">
        <f t="shared" si="150"/>
        <v>0</v>
      </c>
      <c r="FO440" s="112">
        <f t="shared" si="144"/>
        <v>0</v>
      </c>
      <c r="FP440" s="205">
        <f t="shared" si="141"/>
        <v>0</v>
      </c>
      <c r="FQ440" s="202">
        <f t="shared" si="141"/>
        <v>0</v>
      </c>
      <c r="FR440" s="202">
        <f t="shared" si="141"/>
        <v>0</v>
      </c>
      <c r="FS440" s="202">
        <f t="shared" si="145"/>
        <v>0</v>
      </c>
      <c r="FT440" s="202">
        <f t="shared" si="145"/>
        <v>0</v>
      </c>
      <c r="FU440" s="203">
        <f t="shared" si="146"/>
        <v>0</v>
      </c>
      <c r="FV440" s="202">
        <f t="shared" si="146"/>
        <v>0</v>
      </c>
      <c r="FW440" s="45"/>
      <c r="FX440" s="20"/>
      <c r="FY440" s="20"/>
      <c r="FZ440" s="20"/>
    </row>
    <row r="441" spans="128:185" ht="15" thickBot="1" x14ac:dyDescent="0.35">
      <c r="DX441" s="18"/>
      <c r="FB441" s="59">
        <v>9</v>
      </c>
      <c r="FC441" s="295"/>
      <c r="FD441" s="221" t="s">
        <v>325</v>
      </c>
      <c r="FE441" s="37">
        <f t="shared" si="149"/>
        <v>0</v>
      </c>
      <c r="FF441" s="206">
        <f t="shared" si="149"/>
        <v>0</v>
      </c>
      <c r="FG441" s="37">
        <f t="shared" si="149"/>
        <v>0</v>
      </c>
      <c r="FH441" s="206">
        <f t="shared" si="149"/>
        <v>0</v>
      </c>
      <c r="FI441" s="37">
        <f t="shared" si="149"/>
        <v>0</v>
      </c>
      <c r="FJ441" s="206">
        <f t="shared" si="149"/>
        <v>0</v>
      </c>
      <c r="FK441" s="37">
        <f t="shared" si="149"/>
        <v>0</v>
      </c>
      <c r="FL441" s="206">
        <f t="shared" si="149"/>
        <v>0</v>
      </c>
      <c r="FM441" s="37">
        <f t="shared" si="149"/>
        <v>0</v>
      </c>
      <c r="FN441" s="104">
        <f t="shared" si="150"/>
        <v>0</v>
      </c>
      <c r="FO441" s="119">
        <f t="shared" si="144"/>
        <v>0</v>
      </c>
      <c r="FP441" s="208">
        <f t="shared" si="141"/>
        <v>0</v>
      </c>
      <c r="FQ441" s="162">
        <f t="shared" si="141"/>
        <v>0</v>
      </c>
      <c r="FR441" s="162">
        <f t="shared" si="141"/>
        <v>0</v>
      </c>
      <c r="FS441" s="162">
        <f t="shared" si="145"/>
        <v>0</v>
      </c>
      <c r="FT441" s="162">
        <f t="shared" si="145"/>
        <v>0</v>
      </c>
      <c r="FU441" s="207">
        <f t="shared" si="146"/>
        <v>0</v>
      </c>
      <c r="FV441" s="162">
        <f t="shared" si="146"/>
        <v>0</v>
      </c>
      <c r="FW441" s="45"/>
      <c r="FX441" s="20"/>
      <c r="FY441" s="20"/>
      <c r="FZ441" s="20"/>
    </row>
    <row r="442" spans="128:185" ht="15" thickBot="1" x14ac:dyDescent="0.35">
      <c r="DX442" s="18"/>
      <c r="FC442" s="296" t="s">
        <v>297</v>
      </c>
      <c r="FD442" s="297"/>
      <c r="FE442" s="223">
        <f>SUM(FE396:FE441)</f>
        <v>4</v>
      </c>
      <c r="FF442" s="224">
        <f t="shared" ref="FF442:FV442" si="151">SUM(FF396:FF441)</f>
        <v>33</v>
      </c>
      <c r="FG442" s="224">
        <f t="shared" si="151"/>
        <v>0</v>
      </c>
      <c r="FH442" s="224">
        <f t="shared" si="151"/>
        <v>0</v>
      </c>
      <c r="FI442" s="224">
        <f t="shared" si="151"/>
        <v>0</v>
      </c>
      <c r="FJ442" s="224">
        <f t="shared" si="151"/>
        <v>0</v>
      </c>
      <c r="FK442" s="224">
        <f t="shared" si="151"/>
        <v>0</v>
      </c>
      <c r="FL442" s="224">
        <f t="shared" si="151"/>
        <v>0</v>
      </c>
      <c r="FM442" s="224">
        <f t="shared" si="151"/>
        <v>0</v>
      </c>
      <c r="FN442" s="225">
        <f t="shared" si="151"/>
        <v>0</v>
      </c>
      <c r="FO442" s="40">
        <f t="shared" si="151"/>
        <v>37</v>
      </c>
      <c r="FP442" s="224">
        <f t="shared" si="151"/>
        <v>20</v>
      </c>
      <c r="FQ442" s="224">
        <f t="shared" si="151"/>
        <v>0</v>
      </c>
      <c r="FR442" s="224">
        <f t="shared" si="151"/>
        <v>0</v>
      </c>
      <c r="FS442" s="224">
        <f t="shared" si="151"/>
        <v>27</v>
      </c>
      <c r="FT442" s="224">
        <f t="shared" si="151"/>
        <v>10</v>
      </c>
      <c r="FU442" s="224">
        <f t="shared" si="151"/>
        <v>1</v>
      </c>
      <c r="FV442" s="109">
        <f t="shared" si="151"/>
        <v>36</v>
      </c>
      <c r="FW442" s="45"/>
      <c r="FX442" s="20"/>
      <c r="FY442" s="20"/>
      <c r="FZ442" s="20"/>
    </row>
    <row r="443" spans="128:185" x14ac:dyDescent="0.3">
      <c r="DX443" s="18"/>
      <c r="FE443" s="251">
        <f>SUM(FE442:FN442)</f>
        <v>37</v>
      </c>
      <c r="FF443" s="251"/>
      <c r="FG443" s="251"/>
      <c r="FH443" s="251"/>
      <c r="FI443" s="251"/>
      <c r="FJ443" s="251"/>
      <c r="FK443" s="251"/>
      <c r="FL443" s="251"/>
      <c r="FM443" s="251"/>
      <c r="FN443" s="125"/>
      <c r="FO443" s="103"/>
      <c r="FP443" s="250">
        <f>SUM(FP442:FR442)</f>
        <v>20</v>
      </c>
      <c r="FQ443" s="250"/>
      <c r="FR443" s="250"/>
      <c r="FS443" s="250">
        <f>SUM(FS442:FT442)</f>
        <v>37</v>
      </c>
      <c r="FT443" s="250"/>
      <c r="FU443" s="250">
        <f>SUM(FU442:FV442)</f>
        <v>37</v>
      </c>
      <c r="FV443" s="250"/>
      <c r="FX443" s="20"/>
      <c r="FY443" s="20"/>
      <c r="FZ443" s="20"/>
    </row>
    <row r="444" spans="128:185" x14ac:dyDescent="0.3">
      <c r="DX444" s="18"/>
      <c r="FO444" s="103"/>
      <c r="FP444" s="103"/>
      <c r="FQ444" s="103"/>
      <c r="FR444" s="103"/>
      <c r="FS444" s="103"/>
      <c r="FT444" s="103"/>
      <c r="FU444" s="103"/>
      <c r="FV444" s="103"/>
      <c r="FX444" s="20"/>
      <c r="FY444" s="20"/>
      <c r="FZ444" s="20"/>
    </row>
    <row r="445" spans="128:185" x14ac:dyDescent="0.3">
      <c r="DX445" s="18"/>
      <c r="FO445" s="103"/>
      <c r="FP445" s="103"/>
      <c r="FQ445" s="103"/>
      <c r="FR445" s="103"/>
      <c r="FS445" s="103"/>
      <c r="FT445" s="103"/>
      <c r="FU445" s="103"/>
      <c r="FV445" s="103"/>
      <c r="FX445" s="20"/>
      <c r="FY445" s="20"/>
      <c r="FZ445" s="20"/>
    </row>
    <row r="446" spans="128:185" x14ac:dyDescent="0.3">
      <c r="DX446" s="18"/>
      <c r="FO446" s="103"/>
      <c r="FP446" s="103"/>
      <c r="FQ446" s="103"/>
      <c r="FR446" s="103"/>
      <c r="FS446" s="103"/>
      <c r="FT446" s="103"/>
      <c r="FU446" s="103"/>
      <c r="FV446" s="103"/>
      <c r="FX446" s="20"/>
      <c r="FY446" s="20"/>
      <c r="FZ446" s="20"/>
    </row>
    <row r="447" spans="128:185" x14ac:dyDescent="0.3">
      <c r="DX447" s="18"/>
      <c r="FO447" s="103"/>
      <c r="FP447" s="103"/>
      <c r="FQ447" s="103"/>
      <c r="FR447" s="103"/>
      <c r="FS447" s="103"/>
      <c r="FT447" s="103"/>
      <c r="FU447" s="103"/>
      <c r="FV447" s="103"/>
      <c r="FX447" s="20"/>
      <c r="FY447" s="20"/>
      <c r="FZ447" s="20"/>
    </row>
    <row r="448" spans="128:185" x14ac:dyDescent="0.3">
      <c r="DX448" s="18"/>
      <c r="FO448" s="103"/>
      <c r="FP448" s="103"/>
      <c r="FQ448" s="103"/>
      <c r="FR448" s="103"/>
      <c r="FS448" s="103"/>
      <c r="FT448" s="103"/>
      <c r="FU448" s="103"/>
      <c r="FV448" s="103"/>
      <c r="FX448" s="181"/>
      <c r="FY448" s="181"/>
      <c r="FZ448" s="181"/>
      <c r="GA448" s="125"/>
      <c r="GB448" s="125"/>
      <c r="GC448" s="125"/>
    </row>
    <row r="449" spans="128:185" x14ac:dyDescent="0.3">
      <c r="DX449" s="18"/>
      <c r="FO449" s="103"/>
      <c r="FP449" s="103"/>
      <c r="FQ449" s="103"/>
      <c r="FR449" s="103"/>
      <c r="FS449" s="103"/>
      <c r="FT449" s="103"/>
      <c r="FU449" s="103"/>
      <c r="FV449" s="103"/>
      <c r="FX449" s="186"/>
      <c r="FY449" s="186"/>
      <c r="FZ449" s="186"/>
      <c r="GA449" s="186"/>
      <c r="GB449" s="186"/>
      <c r="GC449" s="186"/>
    </row>
    <row r="450" spans="128:185" x14ac:dyDescent="0.3">
      <c r="DX450" s="18"/>
      <c r="FO450" s="103"/>
      <c r="FP450" s="103"/>
      <c r="FQ450" s="103"/>
      <c r="FR450" s="103"/>
      <c r="FS450" s="103"/>
      <c r="FT450" s="103"/>
      <c r="FU450" s="103"/>
      <c r="FV450" s="103"/>
      <c r="FX450" s="10"/>
      <c r="FY450" s="10"/>
      <c r="FZ450" s="20"/>
      <c r="GA450" s="25"/>
      <c r="GB450" s="25"/>
      <c r="GC450" s="25"/>
    </row>
    <row r="451" spans="128:185" x14ac:dyDescent="0.3">
      <c r="DX451" s="18"/>
      <c r="FO451" s="103"/>
      <c r="FP451" s="103"/>
      <c r="FQ451" s="103"/>
      <c r="FR451" s="103"/>
      <c r="FS451" s="103"/>
      <c r="FT451" s="103"/>
      <c r="FU451" s="103"/>
      <c r="FV451" s="103"/>
      <c r="FX451" s="20"/>
      <c r="FY451" s="20"/>
      <c r="FZ451" s="20"/>
    </row>
    <row r="452" spans="128:185" x14ac:dyDescent="0.3">
      <c r="DX452" s="18"/>
      <c r="FO452" s="103"/>
      <c r="FP452" s="103"/>
      <c r="FQ452" s="103"/>
      <c r="FR452" s="103"/>
      <c r="FS452" s="103"/>
      <c r="FT452" s="103"/>
      <c r="FU452" s="103"/>
      <c r="FV452" s="103"/>
      <c r="FX452" s="20"/>
      <c r="FY452" s="20"/>
      <c r="FZ452" s="20"/>
    </row>
    <row r="453" spans="128:185" x14ac:dyDescent="0.3">
      <c r="DX453" s="18"/>
      <c r="FO453" s="103"/>
      <c r="FP453" s="103"/>
      <c r="FQ453" s="103"/>
      <c r="FR453" s="103"/>
      <c r="FS453" s="103"/>
      <c r="FT453" s="103"/>
      <c r="FU453" s="103"/>
      <c r="FV453" s="103"/>
      <c r="FX453" s="20"/>
      <c r="FY453" s="20"/>
      <c r="FZ453" s="20"/>
    </row>
    <row r="454" spans="128:185" x14ac:dyDescent="0.3">
      <c r="DX454" s="18"/>
      <c r="FO454" s="103"/>
      <c r="FP454" s="103"/>
      <c r="FQ454" s="103"/>
      <c r="FR454" s="103"/>
      <c r="FS454" s="103"/>
      <c r="FT454" s="103"/>
      <c r="FU454" s="103"/>
      <c r="FV454" s="103"/>
      <c r="FX454" s="20"/>
      <c r="FY454" s="20"/>
      <c r="FZ454" s="20"/>
    </row>
    <row r="455" spans="128:185" x14ac:dyDescent="0.3">
      <c r="DX455" s="18"/>
      <c r="FO455" s="103"/>
      <c r="FP455" s="103"/>
      <c r="FQ455" s="103"/>
      <c r="FR455" s="103"/>
      <c r="FS455" s="103"/>
      <c r="FT455" s="103"/>
      <c r="FU455" s="103"/>
      <c r="FV455" s="103"/>
      <c r="FX455" s="20"/>
      <c r="FY455" s="20"/>
      <c r="FZ455" s="20"/>
    </row>
    <row r="456" spans="128:185" x14ac:dyDescent="0.3">
      <c r="DX456" s="18"/>
      <c r="FO456" s="103"/>
      <c r="FP456" s="103"/>
      <c r="FQ456" s="103"/>
      <c r="FR456" s="103"/>
      <c r="FS456" s="103"/>
      <c r="FT456" s="103"/>
      <c r="FU456" s="103"/>
      <c r="FV456" s="103"/>
      <c r="FX456" s="20"/>
      <c r="FY456" s="20"/>
      <c r="FZ456" s="20"/>
    </row>
    <row r="457" spans="128:185" ht="35.1" customHeight="1" x14ac:dyDescent="0.3">
      <c r="DX457" s="18"/>
      <c r="FO457" s="103"/>
      <c r="FP457" s="103"/>
      <c r="FQ457" s="103"/>
      <c r="FR457" s="103"/>
      <c r="FS457" s="103"/>
      <c r="FT457" s="103"/>
      <c r="FU457" s="103"/>
      <c r="FV457" s="103"/>
      <c r="FX457" s="20"/>
      <c r="FY457" s="20"/>
      <c r="FZ457" s="20"/>
    </row>
    <row r="458" spans="128:185" ht="35.1" customHeight="1" x14ac:dyDescent="0.3">
      <c r="DX458" s="18"/>
      <c r="FO458" s="103"/>
      <c r="FP458" s="103"/>
      <c r="FQ458" s="103"/>
      <c r="FR458" s="103"/>
      <c r="FS458" s="103"/>
      <c r="FT458" s="103"/>
      <c r="FU458" s="103"/>
      <c r="FV458" s="103"/>
      <c r="FX458" s="20"/>
      <c r="FY458" s="20"/>
      <c r="FZ458" s="20"/>
    </row>
    <row r="459" spans="128:185" x14ac:dyDescent="0.3">
      <c r="DX459" s="18"/>
      <c r="FO459" s="103"/>
      <c r="FP459" s="103"/>
      <c r="FQ459" s="103"/>
      <c r="FR459" s="103"/>
      <c r="FS459" s="103"/>
      <c r="FT459" s="103"/>
      <c r="FU459" s="103"/>
      <c r="FV459" s="103"/>
      <c r="FX459" s="20"/>
      <c r="FY459" s="20"/>
      <c r="FZ459" s="20"/>
    </row>
    <row r="460" spans="128:185" x14ac:dyDescent="0.3">
      <c r="DX460" s="18"/>
      <c r="FO460" s="103"/>
      <c r="FP460" s="103"/>
      <c r="FQ460" s="103"/>
      <c r="FR460" s="103"/>
      <c r="FS460" s="103"/>
      <c r="FT460" s="103"/>
      <c r="FU460" s="103"/>
      <c r="FV460" s="103"/>
      <c r="FX460" s="20"/>
      <c r="FY460" s="20"/>
      <c r="FZ460" s="20"/>
    </row>
    <row r="461" spans="128:185" x14ac:dyDescent="0.3">
      <c r="DX461" s="18"/>
      <c r="FO461" s="103"/>
      <c r="FP461" s="103"/>
      <c r="FQ461" s="103"/>
      <c r="FR461" s="103"/>
      <c r="FS461" s="103"/>
      <c r="FT461" s="103"/>
      <c r="FU461" s="103"/>
      <c r="FV461" s="103"/>
      <c r="FX461" s="20"/>
      <c r="FY461" s="20"/>
      <c r="FZ461" s="20"/>
    </row>
    <row r="462" spans="128:185" x14ac:dyDescent="0.3">
      <c r="DX462" s="18"/>
      <c r="FO462" s="103"/>
      <c r="FP462" s="103"/>
      <c r="FQ462" s="103"/>
      <c r="FR462" s="103"/>
      <c r="FS462" s="103"/>
      <c r="FT462" s="103"/>
      <c r="FU462" s="103"/>
      <c r="FV462" s="103"/>
      <c r="FX462" s="20"/>
      <c r="FY462" s="20"/>
      <c r="FZ462" s="20"/>
    </row>
    <row r="463" spans="128:185" x14ac:dyDescent="0.3">
      <c r="DX463" s="18"/>
      <c r="FO463" s="103"/>
      <c r="FP463" s="103"/>
      <c r="FQ463" s="103"/>
      <c r="FR463" s="103"/>
      <c r="FS463" s="103"/>
      <c r="FT463" s="103"/>
      <c r="FU463" s="103"/>
      <c r="FV463" s="103"/>
      <c r="FX463" s="20"/>
      <c r="FY463" s="20"/>
      <c r="FZ463" s="20"/>
    </row>
    <row r="464" spans="128:185" x14ac:dyDescent="0.3">
      <c r="DX464" s="18"/>
      <c r="FO464" s="103"/>
      <c r="FP464" s="103"/>
      <c r="FQ464" s="103"/>
      <c r="FR464" s="103"/>
      <c r="FS464" s="103"/>
      <c r="FT464" s="103"/>
      <c r="FU464" s="103"/>
      <c r="FV464" s="103"/>
      <c r="FX464" s="20"/>
      <c r="FY464" s="20"/>
      <c r="FZ464" s="20"/>
    </row>
    <row r="465" spans="128:182" x14ac:dyDescent="0.3">
      <c r="DX465" s="18"/>
      <c r="FO465" s="103"/>
      <c r="FP465" s="103"/>
      <c r="FQ465" s="103"/>
      <c r="FR465" s="103"/>
      <c r="FS465" s="103"/>
      <c r="FT465" s="103"/>
      <c r="FU465" s="103"/>
      <c r="FV465" s="103"/>
      <c r="FX465" s="20"/>
      <c r="FY465" s="20"/>
      <c r="FZ465" s="20"/>
    </row>
    <row r="466" spans="128:182" x14ac:dyDescent="0.3">
      <c r="DX466" s="18"/>
      <c r="FO466" s="103"/>
      <c r="FP466" s="103"/>
      <c r="FQ466" s="103"/>
      <c r="FR466" s="103"/>
      <c r="FS466" s="103"/>
      <c r="FT466" s="103"/>
      <c r="FU466" s="103"/>
      <c r="FV466" s="103"/>
      <c r="FX466" s="20"/>
      <c r="FY466" s="20"/>
      <c r="FZ466" s="20"/>
    </row>
    <row r="467" spans="128:182" x14ac:dyDescent="0.3">
      <c r="DX467" s="18"/>
      <c r="FO467" s="103"/>
      <c r="FP467" s="103"/>
      <c r="FQ467" s="103"/>
      <c r="FR467" s="103"/>
      <c r="FS467" s="103"/>
      <c r="FT467" s="103"/>
      <c r="FU467" s="103"/>
      <c r="FV467" s="103"/>
      <c r="FX467" s="20"/>
      <c r="FY467" s="20"/>
      <c r="FZ467" s="20"/>
    </row>
    <row r="468" spans="128:182" x14ac:dyDescent="0.3">
      <c r="DX468" s="18"/>
      <c r="FO468" s="103"/>
      <c r="FP468" s="103"/>
      <c r="FQ468" s="103"/>
      <c r="FR468" s="103"/>
      <c r="FS468" s="103"/>
      <c r="FT468" s="103"/>
      <c r="FU468" s="103"/>
      <c r="FV468" s="103"/>
      <c r="FX468" s="20"/>
      <c r="FY468" s="20"/>
      <c r="FZ468" s="20"/>
    </row>
    <row r="469" spans="128:182" x14ac:dyDescent="0.3">
      <c r="DX469" s="18"/>
      <c r="FO469" s="103"/>
      <c r="FP469" s="103"/>
      <c r="FQ469" s="103"/>
      <c r="FR469" s="103"/>
      <c r="FS469" s="103"/>
      <c r="FT469" s="103"/>
      <c r="FU469" s="103"/>
      <c r="FV469" s="103"/>
      <c r="FX469" s="20"/>
      <c r="FY469" s="20"/>
      <c r="FZ469" s="20"/>
    </row>
    <row r="470" spans="128:182" x14ac:dyDescent="0.3">
      <c r="DX470" s="18"/>
      <c r="FO470" s="103"/>
      <c r="FP470" s="103"/>
      <c r="FQ470" s="103"/>
      <c r="FR470" s="103"/>
      <c r="FS470" s="103"/>
      <c r="FT470" s="103"/>
      <c r="FU470" s="103"/>
      <c r="FV470" s="103"/>
      <c r="FX470" s="20"/>
      <c r="FY470" s="20"/>
      <c r="FZ470" s="20"/>
    </row>
    <row r="471" spans="128:182" x14ac:dyDescent="0.3">
      <c r="DX471" s="18"/>
      <c r="FO471" s="103"/>
      <c r="FP471" s="103"/>
      <c r="FQ471" s="103"/>
      <c r="FR471" s="103"/>
      <c r="FS471" s="103"/>
      <c r="FT471" s="103"/>
      <c r="FU471" s="103"/>
      <c r="FV471" s="103"/>
      <c r="FX471" s="20"/>
      <c r="FY471" s="20"/>
      <c r="FZ471" s="20"/>
    </row>
    <row r="472" spans="128:182" x14ac:dyDescent="0.3">
      <c r="DX472" s="18"/>
      <c r="FO472" s="103"/>
      <c r="FP472" s="103"/>
      <c r="FQ472" s="103"/>
      <c r="FR472" s="103"/>
      <c r="FS472" s="103"/>
      <c r="FT472" s="103"/>
      <c r="FU472" s="103"/>
      <c r="FV472" s="103"/>
      <c r="FX472" s="20"/>
      <c r="FY472" s="20"/>
      <c r="FZ472" s="20"/>
    </row>
    <row r="473" spans="128:182" x14ac:dyDescent="0.3">
      <c r="DX473" s="18"/>
      <c r="FO473" s="103"/>
      <c r="FP473" s="103"/>
      <c r="FQ473" s="103"/>
      <c r="FR473" s="103"/>
      <c r="FS473" s="103"/>
      <c r="FT473" s="103"/>
      <c r="FU473" s="103"/>
      <c r="FV473" s="103"/>
      <c r="FX473" s="20"/>
      <c r="FY473" s="20"/>
      <c r="FZ473" s="20"/>
    </row>
    <row r="474" spans="128:182" x14ac:dyDescent="0.3">
      <c r="DX474" s="18"/>
      <c r="FO474" s="103"/>
      <c r="FP474" s="103"/>
      <c r="FQ474" s="103"/>
      <c r="FR474" s="103"/>
      <c r="FS474" s="103"/>
      <c r="FT474" s="103"/>
      <c r="FU474" s="103"/>
      <c r="FV474" s="103"/>
      <c r="FX474" s="20"/>
      <c r="FY474" s="20"/>
      <c r="FZ474" s="20"/>
    </row>
    <row r="475" spans="128:182" x14ac:dyDescent="0.3">
      <c r="DX475" s="18"/>
      <c r="FB475" s="20"/>
      <c r="FC475" s="20"/>
      <c r="FD475" s="20"/>
      <c r="FE475" s="20"/>
      <c r="FF475" s="20"/>
      <c r="FG475" s="20"/>
      <c r="FO475" s="226"/>
      <c r="FP475" s="226"/>
      <c r="FQ475" s="226"/>
      <c r="FR475" s="226"/>
      <c r="FS475" s="226"/>
      <c r="FT475" s="226"/>
      <c r="FU475" s="226"/>
      <c r="FV475" s="226"/>
      <c r="FW475" s="20"/>
      <c r="FX475" s="20"/>
      <c r="FY475" s="20"/>
      <c r="FZ475" s="20"/>
    </row>
    <row r="476" spans="128:182" x14ac:dyDescent="0.3">
      <c r="DX476" s="18"/>
      <c r="FB476" s="20"/>
      <c r="FC476" s="20"/>
      <c r="FD476" s="20"/>
      <c r="FE476" s="20"/>
      <c r="FF476" s="20"/>
      <c r="FG476" s="20"/>
      <c r="FO476" s="226"/>
      <c r="FP476" s="226"/>
      <c r="FQ476" s="226"/>
      <c r="FR476" s="226"/>
      <c r="FS476" s="226"/>
      <c r="FT476" s="226"/>
      <c r="FU476" s="226"/>
      <c r="FV476" s="226"/>
      <c r="FW476" s="20"/>
      <c r="FX476" s="20"/>
      <c r="FY476" s="20"/>
      <c r="FZ476" s="20"/>
    </row>
    <row r="477" spans="128:182" x14ac:dyDescent="0.3">
      <c r="DX477" s="18"/>
      <c r="FB477" s="20"/>
      <c r="FC477" s="20"/>
      <c r="FD477" s="20"/>
      <c r="FE477" s="20"/>
      <c r="FF477" s="20"/>
      <c r="FG477" s="20"/>
      <c r="FO477" s="226"/>
      <c r="FP477" s="226"/>
      <c r="FQ477" s="226"/>
      <c r="FR477" s="226"/>
      <c r="FS477" s="226"/>
      <c r="FT477" s="226"/>
      <c r="FU477" s="226"/>
      <c r="FV477" s="226"/>
      <c r="FW477" s="20"/>
      <c r="FX477" s="20"/>
      <c r="FY477" s="20"/>
      <c r="FZ477" s="20"/>
    </row>
    <row r="478" spans="128:182" x14ac:dyDescent="0.3">
      <c r="DX478" s="18"/>
      <c r="FB478" s="20"/>
      <c r="FC478" s="20"/>
      <c r="FD478" s="20"/>
      <c r="FE478" s="20"/>
      <c r="FF478" s="20"/>
      <c r="FG478" s="20"/>
      <c r="FO478" s="226"/>
      <c r="FP478" s="226"/>
      <c r="FQ478" s="226"/>
      <c r="FR478" s="226"/>
      <c r="FS478" s="226"/>
      <c r="FT478" s="226"/>
      <c r="FU478" s="226"/>
      <c r="FV478" s="226"/>
      <c r="FW478" s="20"/>
      <c r="FX478" s="20"/>
      <c r="FY478" s="20"/>
      <c r="FZ478" s="20"/>
    </row>
    <row r="479" spans="128:182" x14ac:dyDescent="0.3">
      <c r="DX479" s="18"/>
      <c r="FB479" s="20"/>
      <c r="FC479" s="227"/>
      <c r="FD479" s="20"/>
      <c r="FE479" s="20"/>
      <c r="FF479" s="20"/>
      <c r="FG479" s="20"/>
      <c r="FO479" s="226"/>
      <c r="FP479" s="226"/>
      <c r="FQ479" s="226"/>
      <c r="FR479" s="226"/>
      <c r="FS479" s="226"/>
      <c r="FT479" s="226"/>
      <c r="FU479" s="226"/>
      <c r="FV479" s="226"/>
      <c r="FW479" s="20"/>
      <c r="FX479" s="20"/>
      <c r="FY479" s="20"/>
      <c r="FZ479" s="20"/>
    </row>
    <row r="480" spans="128:182" x14ac:dyDescent="0.3">
      <c r="DX480" s="18"/>
      <c r="FB480" s="20"/>
      <c r="FC480" s="227"/>
      <c r="FD480" s="20"/>
      <c r="FE480" s="20"/>
      <c r="FF480" s="20"/>
      <c r="FG480" s="20"/>
      <c r="FO480" s="226"/>
      <c r="FP480" s="226"/>
      <c r="FQ480" s="226"/>
      <c r="FR480" s="226"/>
      <c r="FS480" s="226"/>
      <c r="FT480" s="226"/>
      <c r="FU480" s="226"/>
      <c r="FV480" s="226"/>
      <c r="FW480" s="20"/>
      <c r="FX480" s="20"/>
      <c r="FY480" s="20"/>
      <c r="FZ480" s="20"/>
    </row>
    <row r="481" spans="128:185" x14ac:dyDescent="0.3">
      <c r="DX481" s="18"/>
      <c r="FB481" s="20"/>
      <c r="FC481" s="227"/>
      <c r="FD481" s="20"/>
      <c r="FE481" s="20"/>
      <c r="FF481" s="20"/>
      <c r="FG481" s="20"/>
      <c r="FO481" s="226"/>
      <c r="FP481" s="226"/>
      <c r="FQ481" s="226"/>
      <c r="FR481" s="226"/>
      <c r="FS481" s="226"/>
      <c r="FT481" s="226"/>
      <c r="FU481" s="226"/>
      <c r="FV481" s="226"/>
      <c r="FW481" s="20"/>
      <c r="FX481" s="20"/>
      <c r="FY481" s="20"/>
      <c r="FZ481" s="20"/>
    </row>
    <row r="482" spans="128:185" x14ac:dyDescent="0.3">
      <c r="DX482" s="18"/>
      <c r="FB482" s="20"/>
      <c r="FC482" s="227"/>
      <c r="FD482" s="20"/>
      <c r="FE482" s="20"/>
      <c r="FF482" s="20"/>
      <c r="FG482" s="20"/>
      <c r="FO482" s="226"/>
      <c r="FP482" s="226"/>
      <c r="FQ482" s="226"/>
      <c r="FR482" s="226"/>
      <c r="FS482" s="226"/>
      <c r="FT482" s="226"/>
      <c r="FU482" s="226"/>
      <c r="FV482" s="226"/>
      <c r="FW482" s="20"/>
      <c r="FX482" s="20"/>
      <c r="FY482" s="20"/>
      <c r="FZ482" s="20"/>
    </row>
    <row r="483" spans="128:185" x14ac:dyDescent="0.3">
      <c r="DX483" s="18"/>
      <c r="FB483" s="20"/>
      <c r="FC483" s="227"/>
      <c r="FD483" s="20"/>
      <c r="FE483" s="20"/>
      <c r="FF483" s="20"/>
      <c r="FG483" s="20"/>
      <c r="FO483" s="226"/>
      <c r="FP483" s="226"/>
      <c r="FQ483" s="226"/>
      <c r="FR483" s="226"/>
      <c r="FS483" s="226"/>
      <c r="FT483" s="226"/>
      <c r="FU483" s="226"/>
      <c r="FV483" s="226"/>
      <c r="FW483" s="20"/>
      <c r="FX483" s="20"/>
      <c r="FY483" s="20"/>
      <c r="FZ483" s="20"/>
    </row>
    <row r="484" spans="128:185" x14ac:dyDescent="0.3">
      <c r="DX484" s="18"/>
      <c r="FC484" s="227"/>
      <c r="FO484" s="103"/>
      <c r="FP484" s="103"/>
      <c r="FQ484" s="103"/>
      <c r="FR484" s="103"/>
      <c r="FS484" s="103"/>
      <c r="FT484" s="103"/>
      <c r="FU484" s="103"/>
      <c r="FV484" s="103"/>
      <c r="FX484" s="20"/>
      <c r="FY484" s="20"/>
      <c r="FZ484" s="20"/>
    </row>
    <row r="485" spans="128:185" x14ac:dyDescent="0.3">
      <c r="DX485" s="18"/>
      <c r="FC485" s="227"/>
      <c r="FO485" s="103"/>
      <c r="FP485" s="103"/>
      <c r="FQ485" s="103"/>
      <c r="FR485" s="103"/>
      <c r="FS485" s="103"/>
      <c r="FT485" s="103"/>
      <c r="FU485" s="103"/>
      <c r="FV485" s="103"/>
      <c r="FX485" s="20"/>
      <c r="FY485" s="20"/>
      <c r="FZ485" s="20"/>
    </row>
    <row r="486" spans="128:185" x14ac:dyDescent="0.3">
      <c r="DX486" s="18"/>
      <c r="FC486" s="227"/>
      <c r="FO486" s="103"/>
      <c r="FP486" s="103"/>
      <c r="FQ486" s="103"/>
      <c r="FR486" s="103"/>
      <c r="FS486" s="103"/>
      <c r="FT486" s="103"/>
      <c r="FU486" s="103"/>
      <c r="FV486" s="103"/>
      <c r="FX486" s="20"/>
      <c r="FY486" s="20"/>
      <c r="FZ486" s="20"/>
    </row>
    <row r="487" spans="128:185" x14ac:dyDescent="0.3">
      <c r="DX487" s="18"/>
      <c r="FC487" s="227"/>
      <c r="FO487" s="103"/>
      <c r="FP487" s="103"/>
      <c r="FQ487" s="103"/>
      <c r="FR487" s="103"/>
      <c r="FS487" s="103"/>
      <c r="FT487" s="103"/>
      <c r="FU487" s="103"/>
      <c r="FV487" s="103"/>
      <c r="FX487" s="20"/>
      <c r="FY487" s="20"/>
      <c r="FZ487" s="20"/>
    </row>
    <row r="488" spans="128:185" x14ac:dyDescent="0.3">
      <c r="DX488" s="18"/>
      <c r="FC488" s="227"/>
      <c r="FO488" s="103"/>
      <c r="FP488" s="103"/>
      <c r="FQ488" s="103"/>
      <c r="FR488" s="103"/>
      <c r="FS488" s="103"/>
      <c r="FT488" s="103"/>
      <c r="FU488" s="103"/>
      <c r="FV488" s="103"/>
      <c r="FX488" s="20"/>
      <c r="FY488" s="20"/>
      <c r="FZ488" s="20"/>
    </row>
    <row r="489" spans="128:185" x14ac:dyDescent="0.3">
      <c r="DX489" s="18"/>
      <c r="FC489" s="227"/>
      <c r="FO489" s="103"/>
      <c r="FP489" s="103"/>
      <c r="FQ489" s="103"/>
      <c r="FR489" s="103"/>
      <c r="FS489" s="103"/>
      <c r="FT489" s="103"/>
      <c r="FU489" s="103"/>
      <c r="FV489" s="103"/>
      <c r="FX489" s="20"/>
      <c r="FY489" s="20"/>
      <c r="FZ489" s="20"/>
    </row>
    <row r="490" spans="128:185" x14ac:dyDescent="0.3">
      <c r="DX490" s="18"/>
      <c r="FC490" s="227"/>
      <c r="FO490" s="103"/>
      <c r="FP490" s="103"/>
      <c r="FQ490" s="103"/>
      <c r="FR490" s="103"/>
      <c r="FS490" s="103"/>
      <c r="FT490" s="103"/>
      <c r="FU490" s="103"/>
      <c r="FV490" s="103"/>
      <c r="FX490" s="20"/>
      <c r="FY490" s="20"/>
      <c r="FZ490" s="20"/>
    </row>
    <row r="491" spans="128:185" x14ac:dyDescent="0.3">
      <c r="DX491" s="18"/>
      <c r="FC491" s="227"/>
      <c r="FO491" s="103"/>
      <c r="FP491" s="103"/>
      <c r="FQ491" s="103"/>
      <c r="FR491" s="103"/>
      <c r="FS491" s="103"/>
      <c r="FT491" s="103"/>
      <c r="FU491" s="103"/>
      <c r="FV491" s="103"/>
      <c r="FX491" s="20"/>
      <c r="FY491" s="20"/>
      <c r="FZ491" s="20"/>
    </row>
    <row r="492" spans="128:185" x14ac:dyDescent="0.3">
      <c r="DX492" s="18"/>
      <c r="FC492" s="227"/>
      <c r="FO492" s="103"/>
      <c r="FP492" s="103"/>
      <c r="FQ492" s="103"/>
      <c r="FR492" s="103"/>
      <c r="FS492" s="103"/>
      <c r="FT492" s="103"/>
      <c r="FU492" s="103"/>
      <c r="FV492" s="103"/>
      <c r="FX492" s="20"/>
      <c r="FY492" s="20"/>
      <c r="FZ492" s="20"/>
    </row>
    <row r="493" spans="128:185" x14ac:dyDescent="0.3">
      <c r="DX493" s="18"/>
      <c r="FC493" s="227"/>
      <c r="FO493" s="103"/>
      <c r="FP493" s="103"/>
      <c r="FQ493" s="103"/>
      <c r="FR493" s="103"/>
      <c r="FS493" s="103"/>
      <c r="FT493" s="103"/>
      <c r="FU493" s="103"/>
      <c r="FV493" s="103"/>
      <c r="FX493" s="20"/>
      <c r="FY493" s="20"/>
      <c r="FZ493" s="20"/>
      <c r="GA493" s="20"/>
      <c r="GB493" s="20"/>
      <c r="GC493" s="20"/>
    </row>
    <row r="494" spans="128:185" x14ac:dyDescent="0.3">
      <c r="DX494" s="18"/>
      <c r="FC494" s="227"/>
      <c r="FO494" s="103"/>
      <c r="FP494" s="103"/>
      <c r="FQ494" s="103"/>
      <c r="FR494" s="103"/>
      <c r="FS494" s="103"/>
      <c r="FT494" s="103"/>
      <c r="FU494" s="103"/>
      <c r="FV494" s="103"/>
      <c r="FX494" s="20"/>
      <c r="FY494" s="20"/>
      <c r="FZ494" s="20"/>
      <c r="GA494" s="20"/>
      <c r="GB494" s="20"/>
      <c r="GC494" s="20"/>
    </row>
    <row r="495" spans="128:185" x14ac:dyDescent="0.3">
      <c r="DX495" s="18"/>
      <c r="FC495" s="227"/>
      <c r="FO495" s="103"/>
      <c r="FP495" s="103"/>
      <c r="FQ495" s="103"/>
      <c r="FR495" s="103"/>
      <c r="FS495" s="103"/>
      <c r="FT495" s="103"/>
      <c r="FU495" s="103"/>
      <c r="FV495" s="103"/>
      <c r="FX495" s="20"/>
      <c r="FY495" s="20"/>
      <c r="FZ495" s="20"/>
      <c r="GA495" s="20"/>
      <c r="GB495" s="20"/>
      <c r="GC495" s="20"/>
    </row>
    <row r="496" spans="128:185" x14ac:dyDescent="0.3">
      <c r="DX496" s="18"/>
      <c r="FC496" s="227"/>
      <c r="FO496" s="103"/>
      <c r="FP496" s="103"/>
      <c r="FQ496" s="103"/>
      <c r="FR496" s="103"/>
      <c r="FS496" s="103"/>
      <c r="FT496" s="103"/>
      <c r="FU496" s="103"/>
      <c r="FV496" s="103"/>
      <c r="FX496" s="20"/>
      <c r="FY496" s="20"/>
      <c r="FZ496" s="20"/>
      <c r="GA496" s="20"/>
      <c r="GB496" s="20"/>
      <c r="GC496" s="20"/>
    </row>
    <row r="497" spans="128:185" x14ac:dyDescent="0.3">
      <c r="DX497" s="18"/>
      <c r="FC497" s="227"/>
      <c r="FO497" s="103"/>
      <c r="FP497" s="103"/>
      <c r="FQ497" s="103"/>
      <c r="FR497" s="103"/>
      <c r="FS497" s="103"/>
      <c r="FT497" s="103"/>
      <c r="FU497" s="103"/>
      <c r="FV497" s="103"/>
      <c r="FX497" s="20"/>
      <c r="FY497" s="20"/>
      <c r="FZ497" s="20"/>
      <c r="GA497" s="20"/>
      <c r="GB497" s="20"/>
      <c r="GC497" s="20"/>
    </row>
    <row r="498" spans="128:185" x14ac:dyDescent="0.3">
      <c r="DX498" s="18"/>
      <c r="FC498" s="227"/>
      <c r="FO498" s="103"/>
      <c r="FP498" s="103"/>
      <c r="FQ498" s="103"/>
      <c r="FR498" s="103"/>
      <c r="FS498" s="103"/>
      <c r="FT498" s="103"/>
      <c r="FU498" s="103"/>
      <c r="FV498" s="103"/>
      <c r="FX498" s="20"/>
      <c r="FY498" s="20"/>
      <c r="FZ498" s="20"/>
      <c r="GA498" s="20"/>
      <c r="GB498" s="20"/>
      <c r="GC498" s="20"/>
    </row>
    <row r="499" spans="128:185" x14ac:dyDescent="0.3">
      <c r="DX499" s="18"/>
      <c r="FC499" s="227"/>
      <c r="FO499" s="103"/>
      <c r="FP499" s="103"/>
      <c r="FQ499" s="103"/>
      <c r="FR499" s="103"/>
      <c r="FS499" s="103"/>
      <c r="FT499" s="103"/>
      <c r="FU499" s="103"/>
      <c r="FV499" s="103"/>
      <c r="FX499" s="20"/>
      <c r="FY499" s="20"/>
      <c r="FZ499" s="20"/>
      <c r="GA499" s="20"/>
      <c r="GB499" s="20"/>
      <c r="GC499" s="20"/>
    </row>
    <row r="500" spans="128:185" x14ac:dyDescent="0.3">
      <c r="DX500" s="18"/>
      <c r="FC500" s="227"/>
      <c r="FO500" s="103"/>
      <c r="FP500" s="103"/>
      <c r="FQ500" s="103"/>
      <c r="FR500" s="103"/>
      <c r="FS500" s="103"/>
      <c r="FT500" s="103"/>
      <c r="FU500" s="103"/>
      <c r="FV500" s="103"/>
      <c r="FX500" s="20"/>
      <c r="FY500" s="20"/>
      <c r="FZ500" s="20"/>
      <c r="GA500" s="20"/>
      <c r="GB500" s="20"/>
      <c r="GC500" s="20"/>
    </row>
    <row r="501" spans="128:185" x14ac:dyDescent="0.3">
      <c r="DX501" s="18"/>
      <c r="FC501" s="227"/>
      <c r="FO501" s="103"/>
      <c r="FP501" s="103"/>
      <c r="FQ501" s="103"/>
      <c r="FR501" s="103"/>
      <c r="FS501" s="103"/>
      <c r="FT501" s="103"/>
      <c r="FU501" s="103"/>
      <c r="FV501" s="103"/>
      <c r="FX501" s="20"/>
      <c r="FY501" s="20"/>
      <c r="FZ501" s="20"/>
      <c r="GA501" s="20"/>
      <c r="GB501" s="20"/>
      <c r="GC501" s="20"/>
    </row>
    <row r="502" spans="128:185" x14ac:dyDescent="0.3">
      <c r="DX502" s="18"/>
      <c r="FC502" s="227"/>
      <c r="FO502" s="103"/>
      <c r="FP502" s="103"/>
      <c r="FQ502" s="103"/>
      <c r="FR502" s="103"/>
      <c r="FS502" s="103"/>
      <c r="FT502" s="103"/>
      <c r="FU502" s="103"/>
      <c r="FV502" s="103"/>
      <c r="FX502" s="20"/>
      <c r="FY502" s="20"/>
      <c r="FZ502" s="20"/>
    </row>
    <row r="503" spans="128:185" x14ac:dyDescent="0.3">
      <c r="DX503" s="18"/>
      <c r="FC503" s="227"/>
      <c r="FO503" s="103"/>
      <c r="FP503" s="103"/>
      <c r="FQ503" s="103"/>
      <c r="FR503" s="103"/>
      <c r="FS503" s="103"/>
      <c r="FT503" s="103"/>
      <c r="FU503" s="103"/>
      <c r="FV503" s="103"/>
      <c r="FX503" s="20"/>
      <c r="FY503" s="20"/>
      <c r="FZ503" s="20"/>
    </row>
    <row r="504" spans="128:185" x14ac:dyDescent="0.3">
      <c r="DX504" s="18"/>
      <c r="FC504" s="227"/>
      <c r="FO504" s="103"/>
      <c r="FP504" s="103"/>
      <c r="FQ504" s="103"/>
      <c r="FR504" s="103"/>
      <c r="FS504" s="103"/>
      <c r="FT504" s="103"/>
      <c r="FU504" s="103"/>
      <c r="FV504" s="103"/>
      <c r="FX504" s="20"/>
      <c r="FY504" s="20"/>
      <c r="FZ504" s="20"/>
    </row>
    <row r="505" spans="128:185" x14ac:dyDescent="0.3">
      <c r="DX505" s="18"/>
      <c r="FC505" s="227"/>
      <c r="FO505" s="103"/>
      <c r="FP505" s="103"/>
      <c r="FQ505" s="103"/>
      <c r="FR505" s="103"/>
      <c r="FS505" s="103"/>
      <c r="FT505" s="103"/>
      <c r="FU505" s="103"/>
      <c r="FV505" s="103"/>
      <c r="FX505" s="20"/>
      <c r="FY505" s="20"/>
      <c r="FZ505" s="20"/>
    </row>
    <row r="506" spans="128:185" x14ac:dyDescent="0.3">
      <c r="DX506" s="18"/>
      <c r="FO506" s="103"/>
      <c r="FP506" s="103"/>
      <c r="FQ506" s="103"/>
      <c r="FR506" s="103"/>
      <c r="FS506" s="103"/>
      <c r="FT506" s="103"/>
      <c r="FV506" s="103"/>
      <c r="FX506" s="20"/>
      <c r="FY506" s="20"/>
      <c r="FZ506" s="20"/>
    </row>
    <row r="507" spans="128:185" x14ac:dyDescent="0.3">
      <c r="DX507" s="18"/>
      <c r="FO507" s="103"/>
      <c r="FP507" s="103"/>
      <c r="FQ507" s="103"/>
      <c r="FR507" s="103"/>
      <c r="FS507" s="103"/>
      <c r="FT507" s="103"/>
      <c r="FU507" s="103"/>
      <c r="FV507" s="103"/>
      <c r="FX507" s="20"/>
      <c r="FY507" s="20"/>
      <c r="FZ507" s="20"/>
    </row>
    <row r="508" spans="128:185" x14ac:dyDescent="0.3">
      <c r="DX508" s="18"/>
      <c r="FO508" s="103"/>
      <c r="FP508" s="103"/>
      <c r="FQ508" s="103"/>
      <c r="FR508" s="103"/>
      <c r="FS508" s="103"/>
      <c r="FT508" s="103"/>
      <c r="FU508" s="103"/>
      <c r="FV508" s="103"/>
      <c r="FX508" s="20"/>
      <c r="FY508" s="20"/>
      <c r="FZ508" s="20"/>
    </row>
    <row r="509" spans="128:185" x14ac:dyDescent="0.3">
      <c r="DX509" s="18"/>
      <c r="FO509" s="103"/>
      <c r="FP509" s="103"/>
      <c r="FQ509" s="103"/>
      <c r="FR509" s="103"/>
      <c r="FS509" s="103"/>
      <c r="FT509" s="103"/>
      <c r="FU509" s="103"/>
      <c r="FV509" s="103"/>
      <c r="FX509" s="20"/>
      <c r="FY509" s="20"/>
      <c r="FZ509" s="20"/>
    </row>
    <row r="510" spans="128:185" x14ac:dyDescent="0.3">
      <c r="DX510" s="18"/>
      <c r="FO510" s="103"/>
      <c r="FP510" s="103"/>
      <c r="FQ510" s="103"/>
      <c r="FR510" s="103"/>
      <c r="FS510" s="103"/>
      <c r="FT510" s="103"/>
      <c r="FU510" s="103"/>
      <c r="FV510" s="103"/>
      <c r="FX510" s="20"/>
      <c r="FY510" s="20"/>
      <c r="FZ510" s="20"/>
    </row>
    <row r="511" spans="128:185" x14ac:dyDescent="0.3">
      <c r="DX511" s="18"/>
      <c r="FO511" s="103"/>
      <c r="FP511" s="103"/>
      <c r="FQ511" s="103"/>
      <c r="FR511" s="103"/>
      <c r="FS511" s="103"/>
      <c r="FT511" s="103"/>
      <c r="FU511" s="103"/>
      <c r="FV511" s="103"/>
      <c r="FX511" s="20"/>
      <c r="FY511" s="20"/>
      <c r="FZ511" s="20"/>
    </row>
    <row r="512" spans="128:185" x14ac:dyDescent="0.3">
      <c r="DX512" s="18"/>
      <c r="FO512" s="103"/>
      <c r="FP512" s="103"/>
      <c r="FQ512" s="103"/>
      <c r="FR512" s="103"/>
      <c r="FS512" s="103"/>
      <c r="FT512" s="103"/>
      <c r="FU512" s="103"/>
      <c r="FV512" s="103"/>
      <c r="FX512" s="20"/>
      <c r="FY512" s="20"/>
      <c r="FZ512" s="20"/>
    </row>
    <row r="513" spans="128:182" x14ac:dyDescent="0.3">
      <c r="DX513" s="18"/>
      <c r="FO513" s="103"/>
      <c r="FP513" s="103"/>
      <c r="FQ513" s="103"/>
      <c r="FR513" s="103"/>
      <c r="FS513" s="103"/>
      <c r="FT513" s="103"/>
      <c r="FU513" s="103"/>
      <c r="FV513" s="103"/>
      <c r="FX513" s="20"/>
      <c r="FY513" s="20"/>
      <c r="FZ513" s="20"/>
    </row>
    <row r="514" spans="128:182" x14ac:dyDescent="0.3">
      <c r="DX514" s="18"/>
      <c r="FO514" s="103"/>
      <c r="FP514" s="103"/>
      <c r="FQ514" s="103"/>
      <c r="FR514" s="103"/>
      <c r="FS514" s="103"/>
      <c r="FT514" s="103"/>
      <c r="FU514" s="103"/>
      <c r="FV514" s="103"/>
      <c r="FX514" s="20"/>
      <c r="FY514" s="20"/>
      <c r="FZ514" s="20"/>
    </row>
    <row r="515" spans="128:182" x14ac:dyDescent="0.3">
      <c r="DX515" s="18"/>
      <c r="FO515" s="103"/>
      <c r="FP515" s="103"/>
      <c r="FQ515" s="103"/>
      <c r="FR515" s="103"/>
      <c r="FS515" s="103"/>
      <c r="FT515" s="103"/>
      <c r="FU515" s="103"/>
      <c r="FV515" s="103"/>
      <c r="FX515" s="20"/>
      <c r="FY515" s="20"/>
      <c r="FZ515" s="20"/>
    </row>
    <row r="516" spans="128:182" x14ac:dyDescent="0.3">
      <c r="DX516" s="18"/>
      <c r="FO516" s="103"/>
      <c r="FP516" s="103"/>
      <c r="FQ516" s="103"/>
      <c r="FR516" s="103"/>
      <c r="FS516" s="103"/>
      <c r="FT516" s="103"/>
      <c r="FU516" s="103"/>
      <c r="FV516" s="103"/>
      <c r="FX516" s="20"/>
      <c r="FY516" s="20"/>
      <c r="FZ516" s="20"/>
    </row>
    <row r="517" spans="128:182" x14ac:dyDescent="0.3">
      <c r="DX517" s="18"/>
      <c r="FO517" s="103"/>
      <c r="FP517" s="103"/>
      <c r="FQ517" s="103"/>
      <c r="FR517" s="103"/>
      <c r="FS517" s="103"/>
      <c r="FT517" s="103"/>
      <c r="FU517" s="103"/>
      <c r="FV517" s="103"/>
      <c r="FX517" s="20"/>
      <c r="FY517" s="20"/>
      <c r="FZ517" s="20"/>
    </row>
    <row r="518" spans="128:182" x14ac:dyDescent="0.3">
      <c r="DX518" s="18"/>
      <c r="FO518" s="103"/>
      <c r="FP518" s="103"/>
      <c r="FQ518" s="103"/>
      <c r="FR518" s="103"/>
      <c r="FS518" s="103"/>
      <c r="FT518" s="103"/>
      <c r="FU518" s="103"/>
      <c r="FV518" s="103"/>
      <c r="FX518" s="20"/>
      <c r="FY518" s="20"/>
      <c r="FZ518" s="20"/>
    </row>
    <row r="519" spans="128:182" x14ac:dyDescent="0.3">
      <c r="DX519" s="18"/>
      <c r="FO519" s="103"/>
      <c r="FP519" s="103"/>
      <c r="FQ519" s="103"/>
      <c r="FR519" s="103"/>
      <c r="FS519" s="103"/>
      <c r="FT519" s="103"/>
      <c r="FU519" s="103"/>
      <c r="FV519" s="103"/>
      <c r="FX519" s="20"/>
      <c r="FY519" s="20"/>
      <c r="FZ519" s="20"/>
    </row>
    <row r="520" spans="128:182" x14ac:dyDescent="0.3">
      <c r="DX520" s="18"/>
      <c r="FO520" s="103"/>
      <c r="FP520" s="103"/>
      <c r="FQ520" s="103"/>
      <c r="FR520" s="103"/>
      <c r="FS520" s="103"/>
      <c r="FT520" s="103"/>
      <c r="FU520" s="103"/>
      <c r="FV520" s="103"/>
      <c r="FX520" s="20"/>
      <c r="FY520" s="20"/>
      <c r="FZ520" s="20"/>
    </row>
    <row r="521" spans="128:182" x14ac:dyDescent="0.3">
      <c r="DX521" s="18"/>
      <c r="FO521" s="103"/>
      <c r="FP521" s="103"/>
      <c r="FQ521" s="103"/>
      <c r="FR521" s="103"/>
      <c r="FS521" s="103"/>
      <c r="FT521" s="103"/>
      <c r="FU521" s="103"/>
      <c r="FV521" s="103"/>
      <c r="FX521" s="20"/>
      <c r="FY521" s="20"/>
      <c r="FZ521" s="20"/>
    </row>
    <row r="522" spans="128:182" x14ac:dyDescent="0.3">
      <c r="DX522" s="18"/>
      <c r="FO522" s="103"/>
      <c r="FP522" s="103"/>
      <c r="FQ522" s="103"/>
      <c r="FR522" s="103"/>
      <c r="FS522" s="103"/>
      <c r="FT522" s="103"/>
      <c r="FU522" s="103"/>
      <c r="FV522" s="103"/>
      <c r="FX522" s="20"/>
      <c r="FY522" s="20"/>
      <c r="FZ522" s="20"/>
    </row>
    <row r="523" spans="128:182" x14ac:dyDescent="0.3">
      <c r="DX523" s="18"/>
      <c r="FO523" s="103"/>
      <c r="FP523" s="103"/>
      <c r="FQ523" s="103"/>
      <c r="FR523" s="103"/>
      <c r="FS523" s="103"/>
      <c r="FT523" s="103"/>
      <c r="FU523" s="103"/>
      <c r="FV523" s="103"/>
      <c r="FX523" s="20"/>
      <c r="FY523" s="20"/>
      <c r="FZ523" s="20"/>
    </row>
    <row r="524" spans="128:182" x14ac:dyDescent="0.3">
      <c r="DX524" s="18"/>
      <c r="FO524" s="103"/>
      <c r="FP524" s="103"/>
      <c r="FQ524" s="103"/>
      <c r="FR524" s="103"/>
      <c r="FS524" s="103"/>
      <c r="FT524" s="103"/>
      <c r="FU524" s="103"/>
      <c r="FV524" s="103"/>
      <c r="FX524" s="20"/>
      <c r="FY524" s="20"/>
      <c r="FZ524" s="20"/>
    </row>
    <row r="525" spans="128:182" x14ac:dyDescent="0.3">
      <c r="DX525" s="18"/>
      <c r="FX525" s="20"/>
      <c r="FY525" s="20"/>
      <c r="FZ525" s="20"/>
    </row>
    <row r="526" spans="128:182" x14ac:dyDescent="0.3">
      <c r="DX526" s="18"/>
      <c r="FX526" s="20"/>
      <c r="FY526" s="20"/>
      <c r="FZ526" s="20"/>
    </row>
    <row r="527" spans="128:182" x14ac:dyDescent="0.3">
      <c r="DX527" s="18"/>
      <c r="FX527" s="20"/>
      <c r="FY527" s="20"/>
      <c r="FZ527" s="20"/>
    </row>
    <row r="528" spans="128:182" x14ac:dyDescent="0.3">
      <c r="DX528" s="18"/>
      <c r="FX528" s="20"/>
      <c r="FY528" s="20"/>
      <c r="FZ528" s="20"/>
    </row>
    <row r="529" spans="128:182" x14ac:dyDescent="0.3">
      <c r="DX529" s="18"/>
      <c r="FX529" s="20"/>
      <c r="FY529" s="20"/>
      <c r="FZ529" s="20"/>
    </row>
    <row r="530" spans="128:182" x14ac:dyDescent="0.3">
      <c r="DX530" s="18"/>
      <c r="FX530" s="20"/>
      <c r="FY530" s="20"/>
      <c r="FZ530" s="20"/>
    </row>
    <row r="531" spans="128:182" x14ac:dyDescent="0.3">
      <c r="DX531" s="18"/>
      <c r="FX531" s="20"/>
      <c r="FY531" s="20"/>
      <c r="FZ531" s="20"/>
    </row>
    <row r="532" spans="128:182" x14ac:dyDescent="0.3">
      <c r="DX532" s="18"/>
      <c r="FX532" s="20"/>
      <c r="FY532" s="20"/>
      <c r="FZ532" s="20"/>
    </row>
    <row r="533" spans="128:182" x14ac:dyDescent="0.3">
      <c r="DX533" s="18"/>
      <c r="FX533" s="20"/>
      <c r="FY533" s="20"/>
      <c r="FZ533" s="20"/>
    </row>
    <row r="534" spans="128:182" x14ac:dyDescent="0.3">
      <c r="DX534" s="18"/>
      <c r="FX534" s="20"/>
      <c r="FY534" s="20"/>
      <c r="FZ534" s="20"/>
    </row>
    <row r="535" spans="128:182" x14ac:dyDescent="0.3">
      <c r="DX535" s="18"/>
      <c r="FX535" s="20"/>
      <c r="FY535" s="20"/>
      <c r="FZ535" s="20"/>
    </row>
    <row r="536" spans="128:182" x14ac:dyDescent="0.3">
      <c r="DX536" s="18"/>
      <c r="FX536" s="20"/>
      <c r="FY536" s="20"/>
      <c r="FZ536" s="20"/>
    </row>
    <row r="537" spans="128:182" x14ac:dyDescent="0.3">
      <c r="DX537" s="18"/>
      <c r="FX537" s="20"/>
      <c r="FY537" s="20"/>
      <c r="FZ537" s="20"/>
    </row>
    <row r="538" spans="128:182" x14ac:dyDescent="0.3">
      <c r="DX538" s="18"/>
      <c r="FX538" s="20"/>
      <c r="FY538" s="20"/>
      <c r="FZ538" s="20"/>
    </row>
    <row r="539" spans="128:182" x14ac:dyDescent="0.3">
      <c r="DX539" s="18"/>
      <c r="FX539" s="20"/>
      <c r="FY539" s="20"/>
      <c r="FZ539" s="20"/>
    </row>
    <row r="540" spans="128:182" x14ac:dyDescent="0.3">
      <c r="DX540" s="18"/>
      <c r="FX540" s="20"/>
      <c r="FY540" s="20"/>
      <c r="FZ540" s="20"/>
    </row>
    <row r="541" spans="128:182" x14ac:dyDescent="0.3">
      <c r="DX541" s="18"/>
      <c r="FX541" s="20"/>
      <c r="FY541" s="20"/>
      <c r="FZ541" s="20"/>
    </row>
    <row r="542" spans="128:182" x14ac:dyDescent="0.3">
      <c r="DX542" s="18"/>
      <c r="FX542" s="20"/>
      <c r="FY542" s="20"/>
      <c r="FZ542" s="20"/>
    </row>
    <row r="543" spans="128:182" x14ac:dyDescent="0.3">
      <c r="DX543" s="18"/>
      <c r="FX543" s="20"/>
      <c r="FY543" s="20"/>
      <c r="FZ543" s="20"/>
    </row>
    <row r="544" spans="128:182" x14ac:dyDescent="0.3">
      <c r="DX544" s="18"/>
      <c r="FX544" s="20"/>
      <c r="FY544" s="20"/>
      <c r="FZ544" s="20"/>
    </row>
    <row r="545" spans="128:182" x14ac:dyDescent="0.3">
      <c r="DX545" s="18"/>
      <c r="FX545" s="20"/>
      <c r="FY545" s="20"/>
      <c r="FZ545" s="20"/>
    </row>
    <row r="546" spans="128:182" x14ac:dyDescent="0.3">
      <c r="DX546" s="18"/>
      <c r="FX546" s="20"/>
      <c r="FY546" s="20"/>
      <c r="FZ546" s="20"/>
    </row>
    <row r="547" spans="128:182" x14ac:dyDescent="0.3">
      <c r="DX547" s="18"/>
      <c r="FX547" s="20"/>
      <c r="FY547" s="20"/>
      <c r="FZ547" s="20"/>
    </row>
    <row r="548" spans="128:182" x14ac:dyDescent="0.3">
      <c r="DX548" s="18"/>
      <c r="FX548" s="20"/>
      <c r="FY548" s="20"/>
      <c r="FZ548" s="20"/>
    </row>
    <row r="549" spans="128:182" x14ac:dyDescent="0.3">
      <c r="DX549" s="18"/>
      <c r="FX549" s="20"/>
      <c r="FY549" s="20"/>
      <c r="FZ549" s="20"/>
    </row>
    <row r="550" spans="128:182" x14ac:dyDescent="0.3">
      <c r="DX550" s="18"/>
      <c r="FX550" s="20"/>
      <c r="FY550" s="20"/>
      <c r="FZ550" s="20"/>
    </row>
    <row r="551" spans="128:182" x14ac:dyDescent="0.3">
      <c r="DX551" s="18"/>
      <c r="FX551" s="20"/>
      <c r="FY551" s="20"/>
      <c r="FZ551" s="20"/>
    </row>
    <row r="552" spans="128:182" x14ac:dyDescent="0.3">
      <c r="DX552" s="18"/>
      <c r="FX552" s="20"/>
      <c r="FY552" s="20"/>
      <c r="FZ552" s="20"/>
    </row>
    <row r="553" spans="128:182" x14ac:dyDescent="0.3">
      <c r="DX553" s="18"/>
      <c r="FX553" s="20"/>
      <c r="FY553" s="20"/>
      <c r="FZ553" s="20"/>
    </row>
    <row r="554" spans="128:182" x14ac:dyDescent="0.3">
      <c r="DX554" s="18"/>
      <c r="FX554" s="20"/>
      <c r="FY554" s="20"/>
      <c r="FZ554" s="20"/>
    </row>
    <row r="555" spans="128:182" x14ac:dyDescent="0.3">
      <c r="DX555" s="18"/>
      <c r="FX555" s="20"/>
      <c r="FY555" s="20"/>
      <c r="FZ555" s="20"/>
    </row>
    <row r="556" spans="128:182" x14ac:dyDescent="0.3">
      <c r="DX556" s="18"/>
      <c r="FX556" s="20"/>
      <c r="FY556" s="20"/>
      <c r="FZ556" s="20"/>
    </row>
    <row r="557" spans="128:182" x14ac:dyDescent="0.3">
      <c r="DX557" s="18"/>
      <c r="FX557" s="20"/>
      <c r="FY557" s="20"/>
      <c r="FZ557" s="20"/>
    </row>
    <row r="558" spans="128:182" x14ac:dyDescent="0.3">
      <c r="DX558" s="18"/>
      <c r="FX558" s="20"/>
      <c r="FY558" s="20"/>
      <c r="FZ558" s="20"/>
    </row>
    <row r="559" spans="128:182" x14ac:dyDescent="0.3">
      <c r="DX559" s="18"/>
      <c r="FX559" s="20"/>
      <c r="FY559" s="20"/>
      <c r="FZ559" s="20"/>
    </row>
    <row r="560" spans="128:182" x14ac:dyDescent="0.3">
      <c r="DX560" s="18"/>
      <c r="FX560" s="20"/>
      <c r="FY560" s="20"/>
      <c r="FZ560" s="20"/>
    </row>
    <row r="561" spans="128:182" x14ac:dyDescent="0.3">
      <c r="DX561" s="18"/>
      <c r="FX561" s="20"/>
      <c r="FY561" s="20"/>
      <c r="FZ561" s="20"/>
    </row>
    <row r="562" spans="128:182" x14ac:dyDescent="0.3">
      <c r="DX562" s="18"/>
      <c r="FX562" s="20"/>
      <c r="FY562" s="20"/>
      <c r="FZ562" s="20"/>
    </row>
    <row r="563" spans="128:182" x14ac:dyDescent="0.3">
      <c r="DX563" s="18"/>
      <c r="FX563" s="20"/>
      <c r="FY563" s="20"/>
      <c r="FZ563" s="20"/>
    </row>
    <row r="564" spans="128:182" x14ac:dyDescent="0.3">
      <c r="DX564" s="18"/>
      <c r="FX564" s="20"/>
      <c r="FY564" s="20"/>
      <c r="FZ564" s="20"/>
    </row>
    <row r="565" spans="128:182" x14ac:dyDescent="0.3">
      <c r="DX565" s="18"/>
      <c r="FX565" s="20"/>
      <c r="FY565" s="20"/>
      <c r="FZ565" s="20"/>
    </row>
    <row r="566" spans="128:182" x14ac:dyDescent="0.3">
      <c r="DX566" s="18"/>
      <c r="FX566" s="20"/>
      <c r="FY566" s="20"/>
      <c r="FZ566" s="20"/>
    </row>
    <row r="567" spans="128:182" x14ac:dyDescent="0.3">
      <c r="DX567" s="18"/>
      <c r="FX567" s="20"/>
      <c r="FY567" s="20"/>
      <c r="FZ567" s="20"/>
    </row>
    <row r="568" spans="128:182" x14ac:dyDescent="0.3">
      <c r="DX568" s="18"/>
      <c r="FX568" s="20"/>
      <c r="FY568" s="20"/>
      <c r="FZ568" s="20"/>
    </row>
    <row r="569" spans="128:182" x14ac:dyDescent="0.3">
      <c r="DX569" s="18"/>
      <c r="FX569" s="20"/>
      <c r="FY569" s="20"/>
      <c r="FZ569" s="20"/>
    </row>
    <row r="570" spans="128:182" x14ac:dyDescent="0.3">
      <c r="DX570" s="18"/>
      <c r="FX570" s="20"/>
      <c r="FY570" s="20"/>
      <c r="FZ570" s="20"/>
    </row>
    <row r="571" spans="128:182" x14ac:dyDescent="0.3">
      <c r="DX571" s="18"/>
      <c r="FX571" s="20"/>
      <c r="FY571" s="20"/>
      <c r="FZ571" s="20"/>
    </row>
    <row r="572" spans="128:182" x14ac:dyDescent="0.3">
      <c r="DX572" s="18"/>
      <c r="FX572" s="20"/>
      <c r="FY572" s="20"/>
      <c r="FZ572" s="20"/>
    </row>
    <row r="573" spans="128:182" x14ac:dyDescent="0.3">
      <c r="DX573" s="18"/>
      <c r="FX573" s="20"/>
      <c r="FY573" s="20"/>
      <c r="FZ573" s="20"/>
    </row>
    <row r="574" spans="128:182" x14ac:dyDescent="0.3">
      <c r="DX574" s="18"/>
      <c r="FX574" s="20"/>
      <c r="FY574" s="20"/>
      <c r="FZ574" s="20"/>
    </row>
    <row r="575" spans="128:182" x14ac:dyDescent="0.3">
      <c r="DX575" s="18"/>
      <c r="FX575" s="20"/>
      <c r="FY575" s="20"/>
      <c r="FZ575" s="20"/>
    </row>
    <row r="576" spans="128:182" x14ac:dyDescent="0.3">
      <c r="DX576" s="18"/>
      <c r="FX576" s="20"/>
      <c r="FY576" s="20"/>
      <c r="FZ576" s="20"/>
    </row>
    <row r="577" spans="128:182" x14ac:dyDescent="0.3">
      <c r="DX577" s="18"/>
      <c r="FX577" s="20"/>
      <c r="FY577" s="20"/>
      <c r="FZ577" s="20"/>
    </row>
    <row r="578" spans="128:182" x14ac:dyDescent="0.3">
      <c r="DX578" s="18"/>
      <c r="FX578" s="20"/>
      <c r="FY578" s="20"/>
      <c r="FZ578" s="20"/>
    </row>
    <row r="579" spans="128:182" x14ac:dyDescent="0.3">
      <c r="DX579" s="18"/>
      <c r="FX579" s="20"/>
      <c r="FY579" s="20"/>
      <c r="FZ579" s="20"/>
    </row>
    <row r="580" spans="128:182" x14ac:dyDescent="0.3">
      <c r="DX580" s="18"/>
      <c r="FX580" s="20"/>
      <c r="FY580" s="20"/>
      <c r="FZ580" s="20"/>
    </row>
    <row r="581" spans="128:182" x14ac:dyDescent="0.3">
      <c r="DX581" s="18"/>
      <c r="FX581" s="20"/>
      <c r="FY581" s="20"/>
      <c r="FZ581" s="20"/>
    </row>
    <row r="582" spans="128:182" x14ac:dyDescent="0.3">
      <c r="DX582" s="18"/>
      <c r="FX582" s="20"/>
      <c r="FY582" s="20"/>
      <c r="FZ582" s="20"/>
    </row>
    <row r="583" spans="128:182" x14ac:dyDescent="0.3">
      <c r="DX583" s="18"/>
      <c r="FX583" s="20"/>
      <c r="FY583" s="20"/>
      <c r="FZ583" s="20"/>
    </row>
    <row r="584" spans="128:182" x14ac:dyDescent="0.3">
      <c r="DX584" s="18"/>
      <c r="FX584" s="20"/>
      <c r="FY584" s="20"/>
      <c r="FZ584" s="20"/>
    </row>
    <row r="585" spans="128:182" x14ac:dyDescent="0.3">
      <c r="DX585" s="18"/>
      <c r="FX585" s="20"/>
      <c r="FY585" s="20"/>
      <c r="FZ585" s="20"/>
    </row>
    <row r="586" spans="128:182" x14ac:dyDescent="0.3">
      <c r="DX586" s="18"/>
      <c r="FX586" s="20"/>
      <c r="FY586" s="20"/>
      <c r="FZ586" s="20"/>
    </row>
    <row r="587" spans="128:182" x14ac:dyDescent="0.3">
      <c r="DX587" s="18"/>
      <c r="FX587" s="20"/>
      <c r="FY587" s="20"/>
      <c r="FZ587" s="20"/>
    </row>
    <row r="588" spans="128:182" x14ac:dyDescent="0.3">
      <c r="DX588" s="18"/>
      <c r="FX588" s="20"/>
      <c r="FY588" s="20"/>
      <c r="FZ588" s="20"/>
    </row>
    <row r="589" spans="128:182" x14ac:dyDescent="0.3">
      <c r="DX589" s="18"/>
      <c r="FX589" s="20"/>
      <c r="FY589" s="20"/>
      <c r="FZ589" s="20"/>
    </row>
    <row r="590" spans="128:182" x14ac:dyDescent="0.3">
      <c r="DX590" s="18"/>
      <c r="FX590" s="20"/>
      <c r="FY590" s="20"/>
      <c r="FZ590" s="20"/>
    </row>
    <row r="591" spans="128:182" x14ac:dyDescent="0.3">
      <c r="DX591" s="18"/>
      <c r="FX591" s="20"/>
      <c r="FY591" s="20"/>
      <c r="FZ591" s="20"/>
    </row>
    <row r="592" spans="128:182" x14ac:dyDescent="0.3">
      <c r="DX592" s="18"/>
      <c r="FX592" s="20"/>
      <c r="FY592" s="20"/>
      <c r="FZ592" s="20"/>
    </row>
    <row r="593" spans="128:182" x14ac:dyDescent="0.3">
      <c r="DX593" s="18"/>
      <c r="FX593" s="20"/>
      <c r="FY593" s="20"/>
      <c r="FZ593" s="20"/>
    </row>
    <row r="594" spans="128:182" x14ac:dyDescent="0.3">
      <c r="DX594" s="18"/>
      <c r="FX594" s="20"/>
      <c r="FY594" s="20"/>
      <c r="FZ594" s="20"/>
    </row>
    <row r="595" spans="128:182" x14ac:dyDescent="0.3">
      <c r="DX595" s="18"/>
      <c r="FX595" s="20"/>
      <c r="FY595" s="20"/>
      <c r="FZ595" s="20"/>
    </row>
    <row r="596" spans="128:182" x14ac:dyDescent="0.3">
      <c r="DX596" s="18"/>
      <c r="FX596" s="20"/>
      <c r="FY596" s="20"/>
      <c r="FZ596" s="20"/>
    </row>
    <row r="597" spans="128:182" x14ac:dyDescent="0.3">
      <c r="DX597" s="18"/>
      <c r="FX597" s="20"/>
      <c r="FY597" s="20"/>
      <c r="FZ597" s="20"/>
    </row>
    <row r="598" spans="128:182" x14ac:dyDescent="0.3">
      <c r="DX598" s="18"/>
      <c r="FX598" s="20"/>
      <c r="FY598" s="20"/>
      <c r="FZ598" s="20"/>
    </row>
    <row r="599" spans="128:182" x14ac:dyDescent="0.3">
      <c r="DX599" s="18"/>
      <c r="FX599" s="20"/>
      <c r="FY599" s="20"/>
      <c r="FZ599" s="20"/>
    </row>
    <row r="600" spans="128:182" x14ac:dyDescent="0.3">
      <c r="DX600" s="18"/>
      <c r="FX600" s="20"/>
      <c r="FY600" s="20"/>
      <c r="FZ600" s="20"/>
    </row>
    <row r="601" spans="128:182" x14ac:dyDescent="0.3">
      <c r="DX601" s="18"/>
      <c r="FX601" s="20"/>
      <c r="FY601" s="20"/>
      <c r="FZ601" s="20"/>
    </row>
    <row r="602" spans="128:182" x14ac:dyDescent="0.3">
      <c r="DX602" s="18"/>
      <c r="FX602" s="20"/>
      <c r="FY602" s="20"/>
      <c r="FZ602" s="20"/>
    </row>
    <row r="603" spans="128:182" x14ac:dyDescent="0.3">
      <c r="DX603" s="18"/>
      <c r="FX603" s="20"/>
      <c r="FY603" s="20"/>
      <c r="FZ603" s="20"/>
    </row>
    <row r="604" spans="128:182" x14ac:dyDescent="0.3">
      <c r="DX604" s="18"/>
    </row>
    <row r="605" spans="128:182" x14ac:dyDescent="0.3">
      <c r="DX605" s="18"/>
    </row>
    <row r="606" spans="128:182" x14ac:dyDescent="0.3">
      <c r="DX606" s="18"/>
    </row>
    <row r="607" spans="128:182" x14ac:dyDescent="0.3">
      <c r="DX607" s="18"/>
    </row>
    <row r="608" spans="128:182" x14ac:dyDescent="0.3">
      <c r="DX608" s="18"/>
    </row>
    <row r="609" spans="128:128" x14ac:dyDescent="0.3">
      <c r="DX609" s="18"/>
    </row>
    <row r="610" spans="128:128" x14ac:dyDescent="0.3">
      <c r="DX610" s="18"/>
    </row>
    <row r="611" spans="128:128" x14ac:dyDescent="0.3">
      <c r="DX611" s="18"/>
    </row>
    <row r="612" spans="128:128" x14ac:dyDescent="0.3">
      <c r="DX612" s="18"/>
    </row>
    <row r="613" spans="128:128" x14ac:dyDescent="0.3">
      <c r="DX613" s="18"/>
    </row>
    <row r="614" spans="128:128" x14ac:dyDescent="0.3">
      <c r="DX614" s="18"/>
    </row>
    <row r="615" spans="128:128" x14ac:dyDescent="0.3">
      <c r="DX615" s="18"/>
    </row>
    <row r="616" spans="128:128" x14ac:dyDescent="0.3">
      <c r="DX616" s="18"/>
    </row>
    <row r="617" spans="128:128" x14ac:dyDescent="0.3">
      <c r="DX617" s="18"/>
    </row>
    <row r="618" spans="128:128" x14ac:dyDescent="0.3">
      <c r="DX618" s="18"/>
    </row>
    <row r="619" spans="128:128" x14ac:dyDescent="0.3">
      <c r="DX619" s="18"/>
    </row>
    <row r="620" spans="128:128" x14ac:dyDescent="0.3">
      <c r="DX620" s="18"/>
    </row>
    <row r="621" spans="128:128" x14ac:dyDescent="0.3">
      <c r="DX621" s="18"/>
    </row>
    <row r="622" spans="128:128" x14ac:dyDescent="0.3">
      <c r="DX622" s="18"/>
    </row>
    <row r="623" spans="128:128" x14ac:dyDescent="0.3">
      <c r="DX623" s="18"/>
    </row>
    <row r="624" spans="128:128" x14ac:dyDescent="0.3">
      <c r="DX624" s="18"/>
    </row>
    <row r="625" spans="128:128" x14ac:dyDescent="0.3">
      <c r="DX625" s="18"/>
    </row>
    <row r="626" spans="128:128" x14ac:dyDescent="0.3">
      <c r="DX626" s="18"/>
    </row>
    <row r="627" spans="128:128" x14ac:dyDescent="0.3">
      <c r="DX627" s="18"/>
    </row>
    <row r="628" spans="128:128" x14ac:dyDescent="0.3">
      <c r="DX628" s="18"/>
    </row>
    <row r="629" spans="128:128" x14ac:dyDescent="0.3">
      <c r="DX629" s="18"/>
    </row>
    <row r="630" spans="128:128" x14ac:dyDescent="0.3">
      <c r="DX630" s="18"/>
    </row>
    <row r="631" spans="128:128" x14ac:dyDescent="0.3">
      <c r="DX631" s="18"/>
    </row>
    <row r="632" spans="128:128" x14ac:dyDescent="0.3">
      <c r="DX632" s="18"/>
    </row>
    <row r="633" spans="128:128" x14ac:dyDescent="0.3">
      <c r="DX633" s="18"/>
    </row>
    <row r="634" spans="128:128" x14ac:dyDescent="0.3">
      <c r="DX634" s="18"/>
    </row>
    <row r="635" spans="128:128" x14ac:dyDescent="0.3">
      <c r="DX635" s="18"/>
    </row>
    <row r="636" spans="128:128" x14ac:dyDescent="0.3">
      <c r="DX636" s="18"/>
    </row>
    <row r="637" spans="128:128" x14ac:dyDescent="0.3">
      <c r="DX637" s="18"/>
    </row>
    <row r="638" spans="128:128" x14ac:dyDescent="0.3">
      <c r="DX638" s="18"/>
    </row>
    <row r="639" spans="128:128" x14ac:dyDescent="0.3">
      <c r="DX639" s="18"/>
    </row>
    <row r="640" spans="128:128" x14ac:dyDescent="0.3">
      <c r="DX640" s="18"/>
    </row>
    <row r="641" spans="128:128" x14ac:dyDescent="0.3">
      <c r="DX641" s="18"/>
    </row>
    <row r="642" spans="128:128" x14ac:dyDescent="0.3">
      <c r="DX642" s="18"/>
    </row>
    <row r="643" spans="128:128" x14ac:dyDescent="0.3">
      <c r="DX643" s="18"/>
    </row>
    <row r="644" spans="128:128" x14ac:dyDescent="0.3">
      <c r="DX644" s="18"/>
    </row>
    <row r="645" spans="128:128" x14ac:dyDescent="0.3">
      <c r="DX645" s="18"/>
    </row>
    <row r="646" spans="128:128" x14ac:dyDescent="0.3">
      <c r="DX646" s="18"/>
    </row>
    <row r="647" spans="128:128" x14ac:dyDescent="0.3">
      <c r="DX647" s="18"/>
    </row>
    <row r="648" spans="128:128" x14ac:dyDescent="0.3">
      <c r="DX648" s="18"/>
    </row>
    <row r="649" spans="128:128" x14ac:dyDescent="0.3">
      <c r="DX649" s="18"/>
    </row>
    <row r="650" spans="128:128" x14ac:dyDescent="0.3">
      <c r="DX650" s="18"/>
    </row>
    <row r="651" spans="128:128" x14ac:dyDescent="0.3">
      <c r="DX651" s="18"/>
    </row>
    <row r="652" spans="128:128" x14ac:dyDescent="0.3">
      <c r="DX652" s="18"/>
    </row>
    <row r="653" spans="128:128" x14ac:dyDescent="0.3">
      <c r="DX653" s="18"/>
    </row>
    <row r="654" spans="128:128" x14ac:dyDescent="0.3">
      <c r="DX654" s="18"/>
    </row>
    <row r="655" spans="128:128" x14ac:dyDescent="0.3">
      <c r="DX655" s="18"/>
    </row>
    <row r="656" spans="128:128" x14ac:dyDescent="0.3">
      <c r="DX656" s="18"/>
    </row>
    <row r="657" spans="128:128" x14ac:dyDescent="0.3">
      <c r="DX657" s="18"/>
    </row>
    <row r="658" spans="128:128" x14ac:dyDescent="0.3">
      <c r="DX658" s="18"/>
    </row>
    <row r="659" spans="128:128" x14ac:dyDescent="0.3">
      <c r="DX659" s="18"/>
    </row>
    <row r="660" spans="128:128" x14ac:dyDescent="0.3">
      <c r="DX660" s="18"/>
    </row>
    <row r="661" spans="128:128" x14ac:dyDescent="0.3">
      <c r="DX661" s="18"/>
    </row>
    <row r="662" spans="128:128" x14ac:dyDescent="0.3">
      <c r="DX662" s="18"/>
    </row>
    <row r="663" spans="128:128" x14ac:dyDescent="0.3">
      <c r="DX663" s="18"/>
    </row>
    <row r="664" spans="128:128" x14ac:dyDescent="0.3">
      <c r="DX664" s="18"/>
    </row>
    <row r="665" spans="128:128" x14ac:dyDescent="0.3">
      <c r="DX665" s="18"/>
    </row>
    <row r="666" spans="128:128" x14ac:dyDescent="0.3">
      <c r="DX666" s="18"/>
    </row>
    <row r="667" spans="128:128" x14ac:dyDescent="0.3">
      <c r="DX667" s="18"/>
    </row>
    <row r="668" spans="128:128" x14ac:dyDescent="0.3">
      <c r="DX668" s="18"/>
    </row>
    <row r="669" spans="128:128" x14ac:dyDescent="0.3">
      <c r="DX669" s="18"/>
    </row>
    <row r="670" spans="128:128" x14ac:dyDescent="0.3">
      <c r="DX670" s="18"/>
    </row>
    <row r="671" spans="128:128" x14ac:dyDescent="0.3">
      <c r="DX671" s="18"/>
    </row>
    <row r="672" spans="128:128" x14ac:dyDescent="0.3">
      <c r="DX672" s="18"/>
    </row>
    <row r="673" spans="128:128" x14ac:dyDescent="0.3">
      <c r="DX673" s="18"/>
    </row>
    <row r="674" spans="128:128" x14ac:dyDescent="0.3">
      <c r="DX674" s="18"/>
    </row>
    <row r="675" spans="128:128" x14ac:dyDescent="0.3">
      <c r="DX675" s="18"/>
    </row>
    <row r="676" spans="128:128" x14ac:dyDescent="0.3">
      <c r="DX676" s="18"/>
    </row>
    <row r="677" spans="128:128" x14ac:dyDescent="0.3">
      <c r="DX677" s="18"/>
    </row>
    <row r="678" spans="128:128" x14ac:dyDescent="0.3">
      <c r="DX678" s="18"/>
    </row>
    <row r="679" spans="128:128" x14ac:dyDescent="0.3">
      <c r="DX679" s="18"/>
    </row>
    <row r="680" spans="128:128" x14ac:dyDescent="0.3">
      <c r="DX680" s="18"/>
    </row>
    <row r="681" spans="128:128" x14ac:dyDescent="0.3">
      <c r="DX681" s="18"/>
    </row>
    <row r="682" spans="128:128" x14ac:dyDescent="0.3">
      <c r="DX682" s="18"/>
    </row>
    <row r="683" spans="128:128" x14ac:dyDescent="0.3">
      <c r="DX683" s="18"/>
    </row>
    <row r="684" spans="128:128" x14ac:dyDescent="0.3">
      <c r="DX684" s="18"/>
    </row>
    <row r="685" spans="128:128" x14ac:dyDescent="0.3">
      <c r="DX685" s="18"/>
    </row>
    <row r="686" spans="128:128" x14ac:dyDescent="0.3">
      <c r="DX686" s="18"/>
    </row>
    <row r="687" spans="128:128" x14ac:dyDescent="0.3">
      <c r="DX687" s="18"/>
    </row>
    <row r="688" spans="128:128" x14ac:dyDescent="0.3">
      <c r="DX688" s="18"/>
    </row>
    <row r="689" spans="128:128" x14ac:dyDescent="0.3">
      <c r="DX689" s="18"/>
    </row>
    <row r="690" spans="128:128" x14ac:dyDescent="0.3">
      <c r="DX690" s="18"/>
    </row>
    <row r="691" spans="128:128" x14ac:dyDescent="0.3">
      <c r="DX691" s="18"/>
    </row>
    <row r="692" spans="128:128" x14ac:dyDescent="0.3">
      <c r="DX692" s="18"/>
    </row>
    <row r="693" spans="128:128" x14ac:dyDescent="0.3">
      <c r="DX693" s="18"/>
    </row>
    <row r="694" spans="128:128" x14ac:dyDescent="0.3">
      <c r="DX694" s="18"/>
    </row>
    <row r="695" spans="128:128" x14ac:dyDescent="0.3">
      <c r="DX695" s="18"/>
    </row>
    <row r="696" spans="128:128" x14ac:dyDescent="0.3">
      <c r="DX696" s="18"/>
    </row>
    <row r="697" spans="128:128" x14ac:dyDescent="0.3">
      <c r="DX697" s="18"/>
    </row>
    <row r="698" spans="128:128" x14ac:dyDescent="0.3">
      <c r="DX698" s="18"/>
    </row>
    <row r="699" spans="128:128" x14ac:dyDescent="0.3">
      <c r="DX699" s="18"/>
    </row>
    <row r="700" spans="128:128" x14ac:dyDescent="0.3">
      <c r="DX700" s="18"/>
    </row>
    <row r="701" spans="128:128" x14ac:dyDescent="0.3">
      <c r="DX701" s="18"/>
    </row>
    <row r="702" spans="128:128" x14ac:dyDescent="0.3">
      <c r="DX702" s="18"/>
    </row>
    <row r="703" spans="128:128" x14ac:dyDescent="0.3">
      <c r="DX703" s="18"/>
    </row>
    <row r="704" spans="128:128" x14ac:dyDescent="0.3">
      <c r="DX704" s="18"/>
    </row>
    <row r="705" spans="128:128" x14ac:dyDescent="0.3">
      <c r="DX705" s="18"/>
    </row>
    <row r="706" spans="128:128" x14ac:dyDescent="0.3">
      <c r="DX706" s="18"/>
    </row>
    <row r="707" spans="128:128" x14ac:dyDescent="0.3">
      <c r="DX707" s="18"/>
    </row>
    <row r="708" spans="128:128" x14ac:dyDescent="0.3">
      <c r="DX708" s="18"/>
    </row>
    <row r="709" spans="128:128" x14ac:dyDescent="0.3">
      <c r="DX709" s="18"/>
    </row>
    <row r="710" spans="128:128" x14ac:dyDescent="0.3">
      <c r="DX710" s="18"/>
    </row>
    <row r="711" spans="128:128" x14ac:dyDescent="0.3">
      <c r="DX711" s="18"/>
    </row>
    <row r="712" spans="128:128" x14ac:dyDescent="0.3">
      <c r="DX712" s="18"/>
    </row>
    <row r="713" spans="128:128" x14ac:dyDescent="0.3">
      <c r="DX713" s="18"/>
    </row>
    <row r="714" spans="128:128" x14ac:dyDescent="0.3">
      <c r="DX714" s="18"/>
    </row>
    <row r="715" spans="128:128" x14ac:dyDescent="0.3">
      <c r="DX715" s="18"/>
    </row>
    <row r="716" spans="128:128" x14ac:dyDescent="0.3">
      <c r="DX716" s="18"/>
    </row>
    <row r="717" spans="128:128" x14ac:dyDescent="0.3">
      <c r="DX717" s="18"/>
    </row>
    <row r="718" spans="128:128" x14ac:dyDescent="0.3">
      <c r="DX718" s="18"/>
    </row>
    <row r="719" spans="128:128" x14ac:dyDescent="0.3">
      <c r="DX719" s="18"/>
    </row>
    <row r="720" spans="128:128" x14ac:dyDescent="0.3">
      <c r="DX720" s="18"/>
    </row>
    <row r="721" spans="128:128" x14ac:dyDescent="0.3">
      <c r="DX721" s="18"/>
    </row>
    <row r="722" spans="128:128" x14ac:dyDescent="0.3">
      <c r="DX722" s="18"/>
    </row>
    <row r="723" spans="128:128" x14ac:dyDescent="0.3">
      <c r="DX723" s="18"/>
    </row>
    <row r="724" spans="128:128" x14ac:dyDescent="0.3">
      <c r="DX724" s="18"/>
    </row>
    <row r="725" spans="128:128" x14ac:dyDescent="0.3">
      <c r="DX725" s="18"/>
    </row>
    <row r="726" spans="128:128" x14ac:dyDescent="0.3">
      <c r="DX726" s="18"/>
    </row>
    <row r="727" spans="128:128" x14ac:dyDescent="0.3">
      <c r="DX727" s="18"/>
    </row>
    <row r="728" spans="128:128" x14ac:dyDescent="0.3">
      <c r="DX728" s="18"/>
    </row>
    <row r="729" spans="128:128" x14ac:dyDescent="0.3">
      <c r="DX729" s="18"/>
    </row>
    <row r="730" spans="128:128" x14ac:dyDescent="0.3">
      <c r="DX730" s="18"/>
    </row>
    <row r="731" spans="128:128" x14ac:dyDescent="0.3">
      <c r="DX731" s="18"/>
    </row>
    <row r="732" spans="128:128" x14ac:dyDescent="0.3">
      <c r="DX732" s="18"/>
    </row>
    <row r="733" spans="128:128" x14ac:dyDescent="0.3">
      <c r="DX733" s="18"/>
    </row>
    <row r="734" spans="128:128" x14ac:dyDescent="0.3">
      <c r="DX734" s="18"/>
    </row>
    <row r="735" spans="128:128" x14ac:dyDescent="0.3">
      <c r="DX735" s="18"/>
    </row>
    <row r="736" spans="128:128" x14ac:dyDescent="0.3">
      <c r="DX736" s="18"/>
    </row>
    <row r="737" spans="128:128" x14ac:dyDescent="0.3">
      <c r="DX737" s="18"/>
    </row>
    <row r="738" spans="128:128" x14ac:dyDescent="0.3">
      <c r="DX738" s="18"/>
    </row>
    <row r="739" spans="128:128" x14ac:dyDescent="0.3">
      <c r="DX739" s="18"/>
    </row>
    <row r="740" spans="128:128" x14ac:dyDescent="0.3">
      <c r="DX740" s="18"/>
    </row>
    <row r="741" spans="128:128" x14ac:dyDescent="0.3">
      <c r="DX741" s="18"/>
    </row>
    <row r="742" spans="128:128" x14ac:dyDescent="0.3">
      <c r="DX742" s="18"/>
    </row>
    <row r="743" spans="128:128" x14ac:dyDescent="0.3">
      <c r="DX743" s="18"/>
    </row>
    <row r="744" spans="128:128" x14ac:dyDescent="0.3">
      <c r="DX744" s="18"/>
    </row>
    <row r="745" spans="128:128" x14ac:dyDescent="0.3">
      <c r="DX745" s="18"/>
    </row>
    <row r="746" spans="128:128" x14ac:dyDescent="0.3">
      <c r="DX746" s="18"/>
    </row>
    <row r="747" spans="128:128" x14ac:dyDescent="0.3">
      <c r="DX747" s="18"/>
    </row>
    <row r="748" spans="128:128" x14ac:dyDescent="0.3">
      <c r="DX748" s="18"/>
    </row>
    <row r="749" spans="128:128" x14ac:dyDescent="0.3">
      <c r="DX749" s="18"/>
    </row>
    <row r="750" spans="128:128" x14ac:dyDescent="0.3">
      <c r="DX750" s="18"/>
    </row>
    <row r="751" spans="128:128" x14ac:dyDescent="0.3">
      <c r="DX751" s="18"/>
    </row>
    <row r="752" spans="128:128" x14ac:dyDescent="0.3">
      <c r="DX752" s="18"/>
    </row>
    <row r="753" spans="128:128" x14ac:dyDescent="0.3">
      <c r="DX753" s="18"/>
    </row>
    <row r="754" spans="128:128" x14ac:dyDescent="0.3">
      <c r="DX754" s="18"/>
    </row>
    <row r="755" spans="128:128" x14ac:dyDescent="0.3">
      <c r="DX755" s="18"/>
    </row>
    <row r="756" spans="128:128" x14ac:dyDescent="0.3">
      <c r="DX756" s="18"/>
    </row>
    <row r="757" spans="128:128" x14ac:dyDescent="0.3">
      <c r="DX757" s="18"/>
    </row>
    <row r="758" spans="128:128" x14ac:dyDescent="0.3">
      <c r="DX758" s="18"/>
    </row>
    <row r="759" spans="128:128" x14ac:dyDescent="0.3">
      <c r="DX759" s="18"/>
    </row>
    <row r="760" spans="128:128" x14ac:dyDescent="0.3">
      <c r="DX760" s="18"/>
    </row>
    <row r="761" spans="128:128" x14ac:dyDescent="0.3">
      <c r="DX761" s="18"/>
    </row>
    <row r="762" spans="128:128" x14ac:dyDescent="0.3">
      <c r="DX762" s="18"/>
    </row>
    <row r="763" spans="128:128" x14ac:dyDescent="0.3">
      <c r="DX763" s="18"/>
    </row>
    <row r="764" spans="128:128" x14ac:dyDescent="0.3">
      <c r="DX764" s="18"/>
    </row>
    <row r="765" spans="128:128" x14ac:dyDescent="0.3">
      <c r="DX765" s="18"/>
    </row>
    <row r="766" spans="128:128" x14ac:dyDescent="0.3">
      <c r="DX766" s="18"/>
    </row>
    <row r="767" spans="128:128" x14ac:dyDescent="0.3">
      <c r="DX767" s="18"/>
    </row>
    <row r="768" spans="128:128" x14ac:dyDescent="0.3">
      <c r="DX768" s="18"/>
    </row>
    <row r="769" spans="128:128" x14ac:dyDescent="0.3">
      <c r="DX769" s="18"/>
    </row>
    <row r="770" spans="128:128" x14ac:dyDescent="0.3">
      <c r="DX770" s="18"/>
    </row>
    <row r="771" spans="128:128" x14ac:dyDescent="0.3">
      <c r="DX771" s="18"/>
    </row>
    <row r="772" spans="128:128" x14ac:dyDescent="0.3">
      <c r="DX772" s="18"/>
    </row>
    <row r="773" spans="128:128" x14ac:dyDescent="0.3">
      <c r="DX773" s="18"/>
    </row>
    <row r="774" spans="128:128" x14ac:dyDescent="0.3">
      <c r="DX774" s="18"/>
    </row>
    <row r="775" spans="128:128" x14ac:dyDescent="0.3">
      <c r="DX775" s="18"/>
    </row>
    <row r="776" spans="128:128" x14ac:dyDescent="0.3">
      <c r="DX776" s="18"/>
    </row>
    <row r="777" spans="128:128" x14ac:dyDescent="0.3">
      <c r="DX777" s="18"/>
    </row>
    <row r="778" spans="128:128" x14ac:dyDescent="0.3">
      <c r="DX778" s="18"/>
    </row>
    <row r="779" spans="128:128" x14ac:dyDescent="0.3">
      <c r="DX779" s="18"/>
    </row>
    <row r="780" spans="128:128" x14ac:dyDescent="0.3">
      <c r="DX780" s="18"/>
    </row>
    <row r="781" spans="128:128" x14ac:dyDescent="0.3">
      <c r="DX781" s="18"/>
    </row>
    <row r="782" spans="128:128" x14ac:dyDescent="0.3">
      <c r="DX782" s="18"/>
    </row>
    <row r="783" spans="128:128" x14ac:dyDescent="0.3">
      <c r="DX783" s="18"/>
    </row>
    <row r="784" spans="128:128" x14ac:dyDescent="0.3">
      <c r="DX784" s="18"/>
    </row>
    <row r="785" spans="128:128" x14ac:dyDescent="0.3">
      <c r="DX785" s="18"/>
    </row>
    <row r="786" spans="128:128" x14ac:dyDescent="0.3">
      <c r="DX786" s="18"/>
    </row>
    <row r="787" spans="128:128" x14ac:dyDescent="0.3">
      <c r="DX787" s="18"/>
    </row>
    <row r="788" spans="128:128" x14ac:dyDescent="0.3">
      <c r="DX788" s="18"/>
    </row>
    <row r="789" spans="128:128" x14ac:dyDescent="0.3">
      <c r="DX789" s="18"/>
    </row>
    <row r="790" spans="128:128" x14ac:dyDescent="0.3">
      <c r="DX790" s="18"/>
    </row>
    <row r="791" spans="128:128" x14ac:dyDescent="0.3">
      <c r="DX791" s="18"/>
    </row>
    <row r="792" spans="128:128" x14ac:dyDescent="0.3">
      <c r="DX792" s="18"/>
    </row>
    <row r="793" spans="128:128" x14ac:dyDescent="0.3">
      <c r="DX793" s="18"/>
    </row>
    <row r="794" spans="128:128" x14ac:dyDescent="0.3">
      <c r="DX794" s="18"/>
    </row>
    <row r="795" spans="128:128" x14ac:dyDescent="0.3">
      <c r="DX795" s="18"/>
    </row>
    <row r="796" spans="128:128" x14ac:dyDescent="0.3">
      <c r="DX796" s="18"/>
    </row>
    <row r="797" spans="128:128" x14ac:dyDescent="0.3">
      <c r="DX797" s="18"/>
    </row>
    <row r="798" spans="128:128" x14ac:dyDescent="0.3">
      <c r="DX798" s="18"/>
    </row>
    <row r="799" spans="128:128" x14ac:dyDescent="0.3">
      <c r="DX799" s="18"/>
    </row>
    <row r="800" spans="128:128" x14ac:dyDescent="0.3">
      <c r="DX800" s="18"/>
    </row>
    <row r="801" spans="128:128" x14ac:dyDescent="0.3">
      <c r="DX801" s="18"/>
    </row>
    <row r="802" spans="128:128" x14ac:dyDescent="0.3">
      <c r="DX802" s="18"/>
    </row>
    <row r="803" spans="128:128" x14ac:dyDescent="0.3">
      <c r="DX803" s="18"/>
    </row>
    <row r="804" spans="128:128" x14ac:dyDescent="0.3">
      <c r="DX804" s="18"/>
    </row>
    <row r="805" spans="128:128" x14ac:dyDescent="0.3">
      <c r="DX805" s="18"/>
    </row>
    <row r="806" spans="128:128" x14ac:dyDescent="0.3">
      <c r="DX806" s="18"/>
    </row>
    <row r="807" spans="128:128" x14ac:dyDescent="0.3">
      <c r="DX807" s="18"/>
    </row>
    <row r="808" spans="128:128" x14ac:dyDescent="0.3">
      <c r="DX808" s="18"/>
    </row>
    <row r="809" spans="128:128" x14ac:dyDescent="0.3">
      <c r="DX809" s="18"/>
    </row>
    <row r="810" spans="128:128" x14ac:dyDescent="0.3">
      <c r="DX810" s="18"/>
    </row>
    <row r="811" spans="128:128" x14ac:dyDescent="0.3">
      <c r="DX811" s="18"/>
    </row>
    <row r="812" spans="128:128" x14ac:dyDescent="0.3">
      <c r="DX812" s="18"/>
    </row>
    <row r="813" spans="128:128" x14ac:dyDescent="0.3">
      <c r="DX813" s="18"/>
    </row>
    <row r="814" spans="128:128" x14ac:dyDescent="0.3">
      <c r="DX814" s="18"/>
    </row>
    <row r="815" spans="128:128" x14ac:dyDescent="0.3">
      <c r="DX815" s="18"/>
    </row>
    <row r="816" spans="128:128" x14ac:dyDescent="0.3">
      <c r="DX816" s="18"/>
    </row>
    <row r="817" spans="128:128" x14ac:dyDescent="0.3">
      <c r="DX817" s="18"/>
    </row>
    <row r="818" spans="128:128" x14ac:dyDescent="0.3">
      <c r="DX818" s="18"/>
    </row>
    <row r="819" spans="128:128" x14ac:dyDescent="0.3">
      <c r="DX819" s="18"/>
    </row>
    <row r="820" spans="128:128" x14ac:dyDescent="0.3">
      <c r="DX820" s="18"/>
    </row>
    <row r="821" spans="128:128" x14ac:dyDescent="0.3">
      <c r="DX821" s="18"/>
    </row>
    <row r="822" spans="128:128" x14ac:dyDescent="0.3">
      <c r="DX822" s="18"/>
    </row>
    <row r="823" spans="128:128" x14ac:dyDescent="0.3">
      <c r="DX823" s="18"/>
    </row>
    <row r="824" spans="128:128" x14ac:dyDescent="0.3">
      <c r="DX824" s="18"/>
    </row>
    <row r="825" spans="128:128" x14ac:dyDescent="0.3">
      <c r="DX825" s="18"/>
    </row>
    <row r="826" spans="128:128" x14ac:dyDescent="0.3">
      <c r="DX826" s="18"/>
    </row>
    <row r="827" spans="128:128" x14ac:dyDescent="0.3">
      <c r="DX827" s="18"/>
    </row>
    <row r="828" spans="128:128" x14ac:dyDescent="0.3">
      <c r="DX828" s="18"/>
    </row>
    <row r="829" spans="128:128" x14ac:dyDescent="0.3">
      <c r="DX829" s="18"/>
    </row>
    <row r="830" spans="128:128" x14ac:dyDescent="0.3">
      <c r="DX830" s="18"/>
    </row>
    <row r="831" spans="128:128" x14ac:dyDescent="0.3">
      <c r="DX831" s="18"/>
    </row>
    <row r="832" spans="128:128" x14ac:dyDescent="0.3">
      <c r="DX832" s="18"/>
    </row>
    <row r="833" spans="128:128" x14ac:dyDescent="0.3">
      <c r="DX833" s="18"/>
    </row>
    <row r="834" spans="128:128" x14ac:dyDescent="0.3">
      <c r="DX834" s="18"/>
    </row>
    <row r="835" spans="128:128" x14ac:dyDescent="0.3">
      <c r="DX835" s="18"/>
    </row>
    <row r="836" spans="128:128" x14ac:dyDescent="0.3">
      <c r="DX836" s="18"/>
    </row>
    <row r="837" spans="128:128" x14ac:dyDescent="0.3">
      <c r="DX837" s="18"/>
    </row>
    <row r="838" spans="128:128" x14ac:dyDescent="0.3">
      <c r="DX838" s="18"/>
    </row>
    <row r="839" spans="128:128" x14ac:dyDescent="0.3">
      <c r="DX839" s="18"/>
    </row>
    <row r="840" spans="128:128" x14ac:dyDescent="0.3">
      <c r="DX840" s="18"/>
    </row>
    <row r="841" spans="128:128" x14ac:dyDescent="0.3">
      <c r="DX841" s="18"/>
    </row>
    <row r="842" spans="128:128" x14ac:dyDescent="0.3">
      <c r="DX842" s="18"/>
    </row>
    <row r="843" spans="128:128" x14ac:dyDescent="0.3">
      <c r="DX843" s="18"/>
    </row>
    <row r="844" spans="128:128" x14ac:dyDescent="0.3">
      <c r="DX844" s="18"/>
    </row>
    <row r="845" spans="128:128" x14ac:dyDescent="0.3">
      <c r="DX845" s="18"/>
    </row>
    <row r="846" spans="128:128" x14ac:dyDescent="0.3">
      <c r="DX846" s="18"/>
    </row>
    <row r="847" spans="128:128" x14ac:dyDescent="0.3">
      <c r="DX847" s="18"/>
    </row>
    <row r="848" spans="128:128" x14ac:dyDescent="0.3">
      <c r="DX848" s="18"/>
    </row>
    <row r="849" spans="128:128" x14ac:dyDescent="0.3">
      <c r="DX849" s="18"/>
    </row>
    <row r="850" spans="128:128" x14ac:dyDescent="0.3">
      <c r="DX850" s="18"/>
    </row>
    <row r="851" spans="128:128" x14ac:dyDescent="0.3">
      <c r="DX851" s="18"/>
    </row>
    <row r="852" spans="128:128" x14ac:dyDescent="0.3">
      <c r="DX852" s="18"/>
    </row>
    <row r="853" spans="128:128" x14ac:dyDescent="0.3">
      <c r="DX853" s="18"/>
    </row>
    <row r="854" spans="128:128" x14ac:dyDescent="0.3">
      <c r="DX854" s="18"/>
    </row>
    <row r="855" spans="128:128" x14ac:dyDescent="0.3">
      <c r="DX855" s="18"/>
    </row>
    <row r="856" spans="128:128" x14ac:dyDescent="0.3">
      <c r="DX856" s="18"/>
    </row>
    <row r="857" spans="128:128" x14ac:dyDescent="0.3">
      <c r="DX857" s="18"/>
    </row>
    <row r="858" spans="128:128" x14ac:dyDescent="0.3">
      <c r="DX858" s="18"/>
    </row>
    <row r="859" spans="128:128" x14ac:dyDescent="0.3">
      <c r="DX859" s="18"/>
    </row>
    <row r="860" spans="128:128" x14ac:dyDescent="0.3">
      <c r="DX860" s="18"/>
    </row>
    <row r="861" spans="128:128" x14ac:dyDescent="0.3">
      <c r="DX861" s="18"/>
    </row>
    <row r="862" spans="128:128" x14ac:dyDescent="0.3">
      <c r="DX862" s="18"/>
    </row>
    <row r="863" spans="128:128" x14ac:dyDescent="0.3">
      <c r="DX863" s="18"/>
    </row>
    <row r="864" spans="128:128" x14ac:dyDescent="0.3">
      <c r="DX864" s="18"/>
    </row>
    <row r="865" spans="128:128" x14ac:dyDescent="0.3">
      <c r="DX865" s="18"/>
    </row>
    <row r="866" spans="128:128" x14ac:dyDescent="0.3">
      <c r="DX866" s="18"/>
    </row>
    <row r="867" spans="128:128" x14ac:dyDescent="0.3">
      <c r="DX867" s="18"/>
    </row>
    <row r="868" spans="128:128" x14ac:dyDescent="0.3">
      <c r="DX868" s="18"/>
    </row>
    <row r="869" spans="128:128" x14ac:dyDescent="0.3">
      <c r="DX869" s="18"/>
    </row>
    <row r="870" spans="128:128" x14ac:dyDescent="0.3">
      <c r="DX870" s="18"/>
    </row>
    <row r="871" spans="128:128" x14ac:dyDescent="0.3">
      <c r="DX871" s="18"/>
    </row>
    <row r="872" spans="128:128" x14ac:dyDescent="0.3">
      <c r="DX872" s="18"/>
    </row>
    <row r="873" spans="128:128" x14ac:dyDescent="0.3">
      <c r="DX873" s="18"/>
    </row>
    <row r="874" spans="128:128" x14ac:dyDescent="0.3">
      <c r="DX874" s="18"/>
    </row>
    <row r="875" spans="128:128" x14ac:dyDescent="0.3">
      <c r="DX875" s="18"/>
    </row>
    <row r="876" spans="128:128" x14ac:dyDescent="0.3">
      <c r="DX876" s="18"/>
    </row>
    <row r="877" spans="128:128" x14ac:dyDescent="0.3">
      <c r="DX877" s="18"/>
    </row>
    <row r="878" spans="128:128" x14ac:dyDescent="0.3">
      <c r="DX878" s="18"/>
    </row>
    <row r="879" spans="128:128" x14ac:dyDescent="0.3">
      <c r="DX879" s="18"/>
    </row>
    <row r="880" spans="128:128" x14ac:dyDescent="0.3">
      <c r="DX880" s="18"/>
    </row>
    <row r="881" spans="128:128" x14ac:dyDescent="0.3">
      <c r="DX881" s="18"/>
    </row>
    <row r="882" spans="128:128" x14ac:dyDescent="0.3">
      <c r="DX882" s="18"/>
    </row>
    <row r="883" spans="128:128" x14ac:dyDescent="0.3">
      <c r="DX883" s="18"/>
    </row>
    <row r="884" spans="128:128" x14ac:dyDescent="0.3">
      <c r="DX884" s="18"/>
    </row>
    <row r="885" spans="128:128" x14ac:dyDescent="0.3">
      <c r="DX885" s="18"/>
    </row>
    <row r="886" spans="128:128" x14ac:dyDescent="0.3">
      <c r="DX886" s="18"/>
    </row>
    <row r="887" spans="128:128" x14ac:dyDescent="0.3">
      <c r="DX887" s="18"/>
    </row>
    <row r="888" spans="128:128" x14ac:dyDescent="0.3">
      <c r="DX888" s="18"/>
    </row>
    <row r="889" spans="128:128" x14ac:dyDescent="0.3">
      <c r="DX889" s="18"/>
    </row>
    <row r="890" spans="128:128" x14ac:dyDescent="0.3">
      <c r="DX890" s="18"/>
    </row>
    <row r="891" spans="128:128" x14ac:dyDescent="0.3">
      <c r="DX891" s="18"/>
    </row>
    <row r="892" spans="128:128" x14ac:dyDescent="0.3">
      <c r="DX892" s="18"/>
    </row>
    <row r="893" spans="128:128" x14ac:dyDescent="0.3">
      <c r="DX893" s="18"/>
    </row>
    <row r="894" spans="128:128" x14ac:dyDescent="0.3">
      <c r="DX894" s="18"/>
    </row>
    <row r="895" spans="128:128" x14ac:dyDescent="0.3">
      <c r="DX895" s="18"/>
    </row>
    <row r="896" spans="128:128" x14ac:dyDescent="0.3">
      <c r="DX896" s="18"/>
    </row>
    <row r="897" spans="128:128" x14ac:dyDescent="0.3">
      <c r="DX897" s="18"/>
    </row>
    <row r="898" spans="128:128" x14ac:dyDescent="0.3">
      <c r="DX898" s="18"/>
    </row>
    <row r="899" spans="128:128" x14ac:dyDescent="0.3">
      <c r="DX899" s="18"/>
    </row>
    <row r="900" spans="128:128" x14ac:dyDescent="0.3">
      <c r="DX900" s="18"/>
    </row>
    <row r="901" spans="128:128" x14ac:dyDescent="0.3">
      <c r="DX901" s="18"/>
    </row>
    <row r="902" spans="128:128" x14ac:dyDescent="0.3">
      <c r="DX902" s="18"/>
    </row>
    <row r="903" spans="128:128" x14ac:dyDescent="0.3">
      <c r="DX903" s="18"/>
    </row>
    <row r="904" spans="128:128" x14ac:dyDescent="0.3">
      <c r="DX904" s="18"/>
    </row>
    <row r="905" spans="128:128" x14ac:dyDescent="0.3">
      <c r="DX905" s="18"/>
    </row>
    <row r="906" spans="128:128" x14ac:dyDescent="0.3">
      <c r="DX906" s="18"/>
    </row>
    <row r="907" spans="128:128" x14ac:dyDescent="0.3">
      <c r="DX907" s="18"/>
    </row>
    <row r="908" spans="128:128" x14ac:dyDescent="0.3">
      <c r="DX908" s="18"/>
    </row>
    <row r="909" spans="128:128" x14ac:dyDescent="0.3">
      <c r="DX909" s="18"/>
    </row>
    <row r="910" spans="128:128" x14ac:dyDescent="0.3">
      <c r="DX910" s="18"/>
    </row>
    <row r="911" spans="128:128" x14ac:dyDescent="0.3">
      <c r="DX911" s="18"/>
    </row>
    <row r="912" spans="128:128" x14ac:dyDescent="0.3">
      <c r="DX912" s="18"/>
    </row>
    <row r="913" spans="128:128" x14ac:dyDescent="0.3">
      <c r="DX913" s="18"/>
    </row>
    <row r="914" spans="128:128" x14ac:dyDescent="0.3">
      <c r="DX914" s="18"/>
    </row>
    <row r="915" spans="128:128" x14ac:dyDescent="0.3">
      <c r="DX915" s="18"/>
    </row>
    <row r="916" spans="128:128" x14ac:dyDescent="0.3">
      <c r="DX916" s="18"/>
    </row>
    <row r="917" spans="128:128" x14ac:dyDescent="0.3">
      <c r="DX917" s="18"/>
    </row>
    <row r="918" spans="128:128" x14ac:dyDescent="0.3">
      <c r="DX918" s="18"/>
    </row>
    <row r="919" spans="128:128" x14ac:dyDescent="0.3">
      <c r="DX919" s="18"/>
    </row>
    <row r="920" spans="128:128" x14ac:dyDescent="0.3">
      <c r="DX920" s="18"/>
    </row>
    <row r="921" spans="128:128" x14ac:dyDescent="0.3">
      <c r="DX921" s="18"/>
    </row>
    <row r="922" spans="128:128" x14ac:dyDescent="0.3">
      <c r="DX922" s="18"/>
    </row>
    <row r="923" spans="128:128" x14ac:dyDescent="0.3">
      <c r="DX923" s="18"/>
    </row>
    <row r="924" spans="128:128" x14ac:dyDescent="0.3">
      <c r="DX924" s="18"/>
    </row>
    <row r="925" spans="128:128" x14ac:dyDescent="0.3">
      <c r="DX925" s="18"/>
    </row>
    <row r="926" spans="128:128" x14ac:dyDescent="0.3">
      <c r="DX926" s="18"/>
    </row>
    <row r="927" spans="128:128" x14ac:dyDescent="0.3">
      <c r="DX927" s="18"/>
    </row>
    <row r="928" spans="128:128" x14ac:dyDescent="0.3">
      <c r="DX928" s="18"/>
    </row>
    <row r="929" spans="128:128" x14ac:dyDescent="0.3">
      <c r="DX929" s="18"/>
    </row>
    <row r="930" spans="128:128" x14ac:dyDescent="0.3">
      <c r="DX930" s="18"/>
    </row>
    <row r="931" spans="128:128" x14ac:dyDescent="0.3">
      <c r="DX931" s="18"/>
    </row>
    <row r="932" spans="128:128" x14ac:dyDescent="0.3">
      <c r="DX932" s="18"/>
    </row>
    <row r="933" spans="128:128" x14ac:dyDescent="0.3">
      <c r="DX933" s="18"/>
    </row>
    <row r="934" spans="128:128" x14ac:dyDescent="0.3">
      <c r="DX934" s="18"/>
    </row>
    <row r="935" spans="128:128" x14ac:dyDescent="0.3">
      <c r="DX935" s="18"/>
    </row>
    <row r="936" spans="128:128" x14ac:dyDescent="0.3">
      <c r="DX936" s="18"/>
    </row>
    <row r="937" spans="128:128" x14ac:dyDescent="0.3">
      <c r="DX937" s="18"/>
    </row>
    <row r="938" spans="128:128" x14ac:dyDescent="0.3">
      <c r="DX938" s="18"/>
    </row>
    <row r="939" spans="128:128" x14ac:dyDescent="0.3">
      <c r="DX939" s="18"/>
    </row>
    <row r="940" spans="128:128" x14ac:dyDescent="0.3">
      <c r="DX940" s="18"/>
    </row>
    <row r="941" spans="128:128" x14ac:dyDescent="0.3">
      <c r="DX941" s="18"/>
    </row>
    <row r="942" spans="128:128" x14ac:dyDescent="0.3">
      <c r="DX942" s="18"/>
    </row>
    <row r="943" spans="128:128" x14ac:dyDescent="0.3">
      <c r="DX943" s="18"/>
    </row>
    <row r="944" spans="128:128" x14ac:dyDescent="0.3">
      <c r="DX944" s="18"/>
    </row>
    <row r="945" spans="128:128" x14ac:dyDescent="0.3">
      <c r="DX945" s="18"/>
    </row>
    <row r="946" spans="128:128" x14ac:dyDescent="0.3">
      <c r="DX946" s="18"/>
    </row>
    <row r="947" spans="128:128" x14ac:dyDescent="0.3">
      <c r="DX947" s="18"/>
    </row>
    <row r="948" spans="128:128" x14ac:dyDescent="0.3">
      <c r="DX948" s="18"/>
    </row>
    <row r="949" spans="128:128" x14ac:dyDescent="0.3">
      <c r="DX949" s="18"/>
    </row>
    <row r="950" spans="128:128" x14ac:dyDescent="0.3">
      <c r="DX950" s="18"/>
    </row>
    <row r="951" spans="128:128" x14ac:dyDescent="0.3">
      <c r="DX951" s="18"/>
    </row>
    <row r="952" spans="128:128" x14ac:dyDescent="0.3">
      <c r="DX952" s="18"/>
    </row>
    <row r="953" spans="128:128" x14ac:dyDescent="0.3">
      <c r="DX953" s="18"/>
    </row>
    <row r="954" spans="128:128" x14ac:dyDescent="0.3">
      <c r="DX954" s="18"/>
    </row>
    <row r="955" spans="128:128" x14ac:dyDescent="0.3">
      <c r="DX955" s="18"/>
    </row>
    <row r="956" spans="128:128" x14ac:dyDescent="0.3">
      <c r="DX956" s="18"/>
    </row>
    <row r="957" spans="128:128" x14ac:dyDescent="0.3">
      <c r="DX957" s="18"/>
    </row>
    <row r="958" spans="128:128" x14ac:dyDescent="0.3">
      <c r="DX958" s="18"/>
    </row>
    <row r="959" spans="128:128" x14ac:dyDescent="0.3">
      <c r="DX959" s="18"/>
    </row>
    <row r="960" spans="128:128" x14ac:dyDescent="0.3">
      <c r="DX960" s="18"/>
    </row>
    <row r="961" spans="128:128" x14ac:dyDescent="0.3">
      <c r="DX961" s="18"/>
    </row>
    <row r="962" spans="128:128" x14ac:dyDescent="0.3">
      <c r="DX962" s="18"/>
    </row>
    <row r="963" spans="128:128" x14ac:dyDescent="0.3">
      <c r="DX963" s="18"/>
    </row>
    <row r="964" spans="128:128" x14ac:dyDescent="0.3">
      <c r="DX964" s="18"/>
    </row>
    <row r="965" spans="128:128" x14ac:dyDescent="0.3">
      <c r="DX965" s="18"/>
    </row>
    <row r="966" spans="128:128" x14ac:dyDescent="0.3">
      <c r="DX966" s="18"/>
    </row>
    <row r="967" spans="128:128" x14ac:dyDescent="0.3">
      <c r="DX967" s="18"/>
    </row>
    <row r="968" spans="128:128" x14ac:dyDescent="0.3">
      <c r="DX968" s="18"/>
    </row>
    <row r="969" spans="128:128" x14ac:dyDescent="0.3">
      <c r="DX969" s="18"/>
    </row>
    <row r="970" spans="128:128" x14ac:dyDescent="0.3">
      <c r="DX970" s="18"/>
    </row>
    <row r="971" spans="128:128" x14ac:dyDescent="0.3">
      <c r="DX971" s="18"/>
    </row>
    <row r="972" spans="128:128" x14ac:dyDescent="0.3">
      <c r="DX972" s="18"/>
    </row>
    <row r="973" spans="128:128" x14ac:dyDescent="0.3">
      <c r="DX973" s="18"/>
    </row>
    <row r="974" spans="128:128" x14ac:dyDescent="0.3">
      <c r="DX974" s="18"/>
    </row>
    <row r="975" spans="128:128" x14ac:dyDescent="0.3">
      <c r="DX975" s="18"/>
    </row>
    <row r="976" spans="128:128" x14ac:dyDescent="0.3">
      <c r="DX976" s="18"/>
    </row>
    <row r="977" spans="128:128" x14ac:dyDescent="0.3">
      <c r="DX977" s="18"/>
    </row>
    <row r="978" spans="128:128" x14ac:dyDescent="0.3">
      <c r="DX978" s="18"/>
    </row>
    <row r="979" spans="128:128" x14ac:dyDescent="0.3">
      <c r="DX979" s="18"/>
    </row>
    <row r="980" spans="128:128" x14ac:dyDescent="0.3">
      <c r="DX980" s="18"/>
    </row>
    <row r="981" spans="128:128" x14ac:dyDescent="0.3">
      <c r="DX981" s="18"/>
    </row>
    <row r="982" spans="128:128" x14ac:dyDescent="0.3">
      <c r="DX982" s="18"/>
    </row>
    <row r="983" spans="128:128" x14ac:dyDescent="0.3">
      <c r="DX983" s="18"/>
    </row>
    <row r="984" spans="128:128" x14ac:dyDescent="0.3">
      <c r="DX984" s="18"/>
    </row>
    <row r="985" spans="128:128" x14ac:dyDescent="0.3">
      <c r="DX985" s="18"/>
    </row>
    <row r="986" spans="128:128" x14ac:dyDescent="0.3">
      <c r="DX986" s="18"/>
    </row>
    <row r="987" spans="128:128" x14ac:dyDescent="0.3">
      <c r="DX987" s="18"/>
    </row>
    <row r="988" spans="128:128" x14ac:dyDescent="0.3">
      <c r="DX988" s="18"/>
    </row>
    <row r="989" spans="128:128" x14ac:dyDescent="0.3">
      <c r="DX989" s="18"/>
    </row>
    <row r="990" spans="128:128" x14ac:dyDescent="0.3">
      <c r="DX990" s="18"/>
    </row>
    <row r="991" spans="128:128" x14ac:dyDescent="0.3">
      <c r="DX991" s="18"/>
    </row>
    <row r="992" spans="128:128" x14ac:dyDescent="0.3">
      <c r="DX992" s="18"/>
    </row>
    <row r="993" spans="128:128" x14ac:dyDescent="0.3">
      <c r="DX993" s="18"/>
    </row>
    <row r="994" spans="128:128" x14ac:dyDescent="0.3">
      <c r="DX994" s="18"/>
    </row>
    <row r="995" spans="128:128" x14ac:dyDescent="0.3">
      <c r="DX995" s="18"/>
    </row>
    <row r="996" spans="128:128" x14ac:dyDescent="0.3">
      <c r="DX996" s="18"/>
    </row>
    <row r="997" spans="128:128" x14ac:dyDescent="0.3">
      <c r="DX997" s="18"/>
    </row>
    <row r="998" spans="128:128" x14ac:dyDescent="0.3">
      <c r="DX998" s="18"/>
    </row>
    <row r="999" spans="128:128" x14ac:dyDescent="0.3">
      <c r="DX999" s="18"/>
    </row>
    <row r="1000" spans="128:128" x14ac:dyDescent="0.3">
      <c r="DX1000" s="18"/>
    </row>
    <row r="1001" spans="128:128" x14ac:dyDescent="0.3">
      <c r="DX1001" s="18"/>
    </row>
  </sheetData>
  <autoFilter ref="A1:DU1" xr:uid="{D5B448B4-9491-42EC-91C3-E93131E92BC4}">
    <sortState xmlns:xlrd2="http://schemas.microsoft.com/office/spreadsheetml/2017/richdata2" ref="A2:DU38">
      <sortCondition ref="D1"/>
    </sortState>
  </autoFilter>
  <mergeCells count="85">
    <mergeCell ref="FU443:FV443"/>
    <mergeCell ref="FC400:FD400"/>
    <mergeCell ref="FC401:FD401"/>
    <mergeCell ref="FC402:FD402"/>
    <mergeCell ref="FC403:FD403"/>
    <mergeCell ref="FC404:FC424"/>
    <mergeCell ref="FC425:FC433"/>
    <mergeCell ref="FC434:FC441"/>
    <mergeCell ref="FC442:FD442"/>
    <mergeCell ref="FE443:FM443"/>
    <mergeCell ref="FP443:FR443"/>
    <mergeCell ref="FS443:FT443"/>
    <mergeCell ref="FS394:FT394"/>
    <mergeCell ref="FU394:FV394"/>
    <mergeCell ref="FC396:FD396"/>
    <mergeCell ref="FC397:FD397"/>
    <mergeCell ref="FC398:FD398"/>
    <mergeCell ref="FC399:FD399"/>
    <mergeCell ref="FP393:FR393"/>
    <mergeCell ref="EA394:EA395"/>
    <mergeCell ref="EB394:EL394"/>
    <mergeCell ref="ER394:EW394"/>
    <mergeCell ref="FC394:FD395"/>
    <mergeCell ref="FE394:FN394"/>
    <mergeCell ref="FO394:FO395"/>
    <mergeCell ref="FP394:FR394"/>
    <mergeCell ref="EX315:EZ315"/>
    <mergeCell ref="EB325:EW325"/>
    <mergeCell ref="EB332:EL332"/>
    <mergeCell ref="EM332:EW332"/>
    <mergeCell ref="EX332:EZ332"/>
    <mergeCell ref="EB360:EW360"/>
    <mergeCell ref="EB292:EW292"/>
    <mergeCell ref="EA299:EA300"/>
    <mergeCell ref="EB299:EL299"/>
    <mergeCell ref="EM299:EM300"/>
    <mergeCell ref="EA315:EA316"/>
    <mergeCell ref="EB315:EL315"/>
    <mergeCell ref="EM315:EW315"/>
    <mergeCell ref="EX239:EZ239"/>
    <mergeCell ref="EB250:EW250"/>
    <mergeCell ref="EA268:EA269"/>
    <mergeCell ref="EB268:EL268"/>
    <mergeCell ref="EM268:EW268"/>
    <mergeCell ref="EX268:EZ268"/>
    <mergeCell ref="EM239:EW239"/>
    <mergeCell ref="DZ223:DZ226"/>
    <mergeCell ref="DZ227:DZ230"/>
    <mergeCell ref="DZ231:DZ234"/>
    <mergeCell ref="EA239:EA240"/>
    <mergeCell ref="EB239:EL239"/>
    <mergeCell ref="EB158:EW158"/>
    <mergeCell ref="EA176:EA177"/>
    <mergeCell ref="EB176:EL176"/>
    <mergeCell ref="EM176:EM177"/>
    <mergeCell ref="EA203:EA204"/>
    <mergeCell ref="EB203:EL203"/>
    <mergeCell ref="EM203:EM204"/>
    <mergeCell ref="EA152:EA153"/>
    <mergeCell ref="EB152:EL152"/>
    <mergeCell ref="EM152:EW152"/>
    <mergeCell ref="EX152:EY152"/>
    <mergeCell ref="EB86:EW86"/>
    <mergeCell ref="EA93:EA94"/>
    <mergeCell ref="EB93:EL93"/>
    <mergeCell ref="EM93:EW93"/>
    <mergeCell ref="EX93:EZ93"/>
    <mergeCell ref="EB105:EW105"/>
    <mergeCell ref="EA123:EA124"/>
    <mergeCell ref="EB123:EL123"/>
    <mergeCell ref="EM123:EW123"/>
    <mergeCell ref="EX123:EZ123"/>
    <mergeCell ref="EB134:EW134"/>
    <mergeCell ref="EX25:EZ25"/>
    <mergeCell ref="EB37:EW37"/>
    <mergeCell ref="EA44:EA45"/>
    <mergeCell ref="EB44:EL44"/>
    <mergeCell ref="EM44:EW44"/>
    <mergeCell ref="EX44:EZ44"/>
    <mergeCell ref="EA3:EA4"/>
    <mergeCell ref="EB3:EL3"/>
    <mergeCell ref="EM3:EM4"/>
    <mergeCell ref="EA25:EA26"/>
    <mergeCell ref="EB25:EL25"/>
    <mergeCell ref="EM25:EW25"/>
  </mergeCells>
  <conditionalFormatting sqref="EE165:EY165 EL161:EY164 EB44:EL44 EB93:EL93 EB123:EL123 EB239:EL239 EB268:EL268 EB315:EL315 EB332:EL332 EB8:EY24 ES3:EY7 EB166:EY175 EZ176:FQ185 FE186:FV202 EZ203:FQ210 EB186:EY202 EZ299:FQ308 EB309:EY314 EX25 EB25:EM25 EX44 EX93 EX123 EB152:EL152 EX152:EY152 EX239 EX315 EB45:EY92 EB94:EY122 EB124:EY151 EB153:EY160 EB176:ET185 EB203:ET210 EB240:EY267 EB299:ET308 EB316:EY331 EB333:EY361 FE309:FV361 FE444:FV1048576 FE443 FN443:FV443 FE394 FO394:FV394 FE395:FV442 EL222:EW232 EB234:EY238 EX221:EY231 EX233:EZ233 EZ226:EZ231 EB222:EC233 FE385:FV393 EB385:EY1048576 EB269:EY298 EB26:EY43 EB1:EY2 FE1:FV175 FE211:FV298 EB211:EY219 EB3:EQ7">
    <cfRule type="cellIs" dxfId="46" priority="47" operator="equal">
      <formula>0</formula>
    </cfRule>
  </conditionalFormatting>
  <conditionalFormatting sqref="EB161:ED165">
    <cfRule type="cellIs" dxfId="45" priority="46" operator="equal">
      <formula>0</formula>
    </cfRule>
  </conditionalFormatting>
  <conditionalFormatting sqref="EE161:EK161">
    <cfRule type="cellIs" dxfId="44" priority="45" operator="equal">
      <formula>0</formula>
    </cfRule>
  </conditionalFormatting>
  <conditionalFormatting sqref="EZ26">
    <cfRule type="cellIs" dxfId="43" priority="44" operator="equal">
      <formula>0</formula>
    </cfRule>
  </conditionalFormatting>
  <conditionalFormatting sqref="EZ27:EZ36">
    <cfRule type="cellIs" dxfId="42" priority="43" operator="equal">
      <formula>0</formula>
    </cfRule>
  </conditionalFormatting>
  <conditionalFormatting sqref="EZ45:EZ85">
    <cfRule type="cellIs" dxfId="41" priority="42" operator="equal">
      <formula>0</formula>
    </cfRule>
  </conditionalFormatting>
  <conditionalFormatting sqref="EZ94">
    <cfRule type="cellIs" dxfId="40" priority="41" operator="equal">
      <formula>0</formula>
    </cfRule>
  </conditionalFormatting>
  <conditionalFormatting sqref="EZ95:EZ104">
    <cfRule type="cellIs" dxfId="39" priority="40" operator="equal">
      <formula>0</formula>
    </cfRule>
  </conditionalFormatting>
  <conditionalFormatting sqref="EZ124">
    <cfRule type="cellIs" dxfId="38" priority="39" operator="equal">
      <formula>0</formula>
    </cfRule>
  </conditionalFormatting>
  <conditionalFormatting sqref="EZ125:EZ133">
    <cfRule type="cellIs" dxfId="37" priority="38" operator="equal">
      <formula>0</formula>
    </cfRule>
  </conditionalFormatting>
  <conditionalFormatting sqref="EZ240">
    <cfRule type="cellIs" dxfId="36" priority="37" operator="equal">
      <formula>0</formula>
    </cfRule>
  </conditionalFormatting>
  <conditionalFormatting sqref="EZ241:EZ249">
    <cfRule type="cellIs" dxfId="35" priority="36" operator="equal">
      <formula>0</formula>
    </cfRule>
  </conditionalFormatting>
  <conditionalFormatting sqref="EZ269">
    <cfRule type="cellIs" dxfId="34" priority="35" operator="equal">
      <formula>0</formula>
    </cfRule>
  </conditionalFormatting>
  <conditionalFormatting sqref="EZ270:EZ291">
    <cfRule type="cellIs" dxfId="33" priority="34" operator="equal">
      <formula>0</formula>
    </cfRule>
  </conditionalFormatting>
  <conditionalFormatting sqref="EZ316">
    <cfRule type="cellIs" dxfId="32" priority="33" operator="equal">
      <formula>0</formula>
    </cfRule>
  </conditionalFormatting>
  <conditionalFormatting sqref="EZ317:EZ324">
    <cfRule type="cellIs" dxfId="31" priority="32" operator="equal">
      <formula>0</formula>
    </cfRule>
  </conditionalFormatting>
  <conditionalFormatting sqref="EZ333">
    <cfRule type="cellIs" dxfId="30" priority="31" operator="equal">
      <formula>0</formula>
    </cfRule>
  </conditionalFormatting>
  <conditionalFormatting sqref="EZ334:EZ359">
    <cfRule type="cellIs" dxfId="29" priority="30" operator="equal">
      <formula>0</formula>
    </cfRule>
  </conditionalFormatting>
  <conditionalFormatting sqref="EM44">
    <cfRule type="cellIs" dxfId="28" priority="29" operator="equal">
      <formula>0</formula>
    </cfRule>
  </conditionalFormatting>
  <conditionalFormatting sqref="EM93">
    <cfRule type="cellIs" dxfId="27" priority="28" operator="equal">
      <formula>0</formula>
    </cfRule>
  </conditionalFormatting>
  <conditionalFormatting sqref="EM123">
    <cfRule type="cellIs" dxfId="26" priority="27" operator="equal">
      <formula>0</formula>
    </cfRule>
  </conditionalFormatting>
  <conditionalFormatting sqref="EM152">
    <cfRule type="cellIs" dxfId="25" priority="26" operator="equal">
      <formula>0</formula>
    </cfRule>
  </conditionalFormatting>
  <conditionalFormatting sqref="EM239">
    <cfRule type="cellIs" dxfId="24" priority="25" operator="equal">
      <formula>0</formula>
    </cfRule>
  </conditionalFormatting>
  <conditionalFormatting sqref="EM268">
    <cfRule type="cellIs" dxfId="23" priority="24" operator="equal">
      <formula>0</formula>
    </cfRule>
  </conditionalFormatting>
  <conditionalFormatting sqref="EM315">
    <cfRule type="cellIs" dxfId="22" priority="23" operator="equal">
      <formula>0</formula>
    </cfRule>
  </conditionalFormatting>
  <conditionalFormatting sqref="EM332">
    <cfRule type="cellIs" dxfId="21" priority="22" operator="equal">
      <formula>0</formula>
    </cfRule>
  </conditionalFormatting>
  <conditionalFormatting sqref="EX332">
    <cfRule type="cellIs" dxfId="20" priority="21" operator="equal">
      <formula>0</formula>
    </cfRule>
  </conditionalFormatting>
  <conditionalFormatting sqref="EX268">
    <cfRule type="cellIs" dxfId="19" priority="20" operator="equal">
      <formula>0</formula>
    </cfRule>
  </conditionalFormatting>
  <conditionalFormatting sqref="ED233:EW233">
    <cfRule type="cellIs" dxfId="18" priority="19" operator="equal">
      <formula>0</formula>
    </cfRule>
  </conditionalFormatting>
  <conditionalFormatting sqref="EB220 EL221:EW221 ED220:EL220">
    <cfRule type="cellIs" dxfId="17" priority="18" operator="equal">
      <formula>0</formula>
    </cfRule>
  </conditionalFormatting>
  <conditionalFormatting sqref="EM220">
    <cfRule type="cellIs" dxfId="16" priority="17" operator="equal">
      <formula>0</formula>
    </cfRule>
  </conditionalFormatting>
  <conditionalFormatting sqref="EB221 ED221:EK221">
    <cfRule type="cellIs" dxfId="15" priority="16" operator="equal">
      <formula>0</formula>
    </cfRule>
  </conditionalFormatting>
  <conditionalFormatting sqref="DQ223">
    <cfRule type="cellIs" dxfId="14" priority="15" operator="equal">
      <formula>0</formula>
    </cfRule>
  </conditionalFormatting>
  <conditionalFormatting sqref="ED223 EG222:EK223">
    <cfRule type="cellIs" dxfId="13" priority="14" operator="equal">
      <formula>0</formula>
    </cfRule>
  </conditionalFormatting>
  <conditionalFormatting sqref="ED224 EG224:EK224">
    <cfRule type="cellIs" dxfId="12" priority="13" operator="equal">
      <formula>0</formula>
    </cfRule>
  </conditionalFormatting>
  <conditionalFormatting sqref="ED226:EK226 ED225 EG225:EK225">
    <cfRule type="cellIs" dxfId="11" priority="12" operator="equal">
      <formula>0</formula>
    </cfRule>
  </conditionalFormatting>
  <conditionalFormatting sqref="ED227:EK227">
    <cfRule type="cellIs" dxfId="10" priority="11" operator="equal">
      <formula>0</formula>
    </cfRule>
  </conditionalFormatting>
  <conditionalFormatting sqref="ED228:EK228">
    <cfRule type="cellIs" dxfId="9" priority="10" operator="equal">
      <formula>0</formula>
    </cfRule>
  </conditionalFormatting>
  <conditionalFormatting sqref="ED229 EH229:EK229">
    <cfRule type="cellIs" dxfId="8" priority="9" operator="equal">
      <formula>0</formula>
    </cfRule>
  </conditionalFormatting>
  <conditionalFormatting sqref="EG230:EK230">
    <cfRule type="cellIs" dxfId="7" priority="8" operator="equal">
      <formula>0</formula>
    </cfRule>
  </conditionalFormatting>
  <conditionalFormatting sqref="ED231:EK231">
    <cfRule type="cellIs" dxfId="6" priority="7" operator="equal">
      <formula>0</formula>
    </cfRule>
  </conditionalFormatting>
  <conditionalFormatting sqref="ED232:EK232">
    <cfRule type="cellIs" dxfId="5" priority="6" operator="equal">
      <formula>0</formula>
    </cfRule>
  </conditionalFormatting>
  <conditionalFormatting sqref="EC221">
    <cfRule type="cellIs" dxfId="4" priority="5" operator="equal">
      <formula>0</formula>
    </cfRule>
  </conditionalFormatting>
  <conditionalFormatting sqref="FE362:FV384 EB362:EY363 EB382:EY384 EB364:EC381 EE364:EY381">
    <cfRule type="cellIs" dxfId="3" priority="4" operator="equal">
      <formula>0</formula>
    </cfRule>
  </conditionalFormatting>
  <conditionalFormatting sqref="EE223:EF223">
    <cfRule type="cellIs" dxfId="2" priority="3" operator="equal">
      <formula>0</formula>
    </cfRule>
  </conditionalFormatting>
  <conditionalFormatting sqref="EE224:EF224">
    <cfRule type="cellIs" dxfId="1" priority="2" operator="equal">
      <formula>0</formula>
    </cfRule>
  </conditionalFormatting>
  <conditionalFormatting sqref="EE225:EF22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4A54-99CC-455D-A61E-1FB065C46525}">
  <dimension ref="A1:O120"/>
  <sheetViews>
    <sheetView workbookViewId="0"/>
  </sheetViews>
  <sheetFormatPr defaultColWidth="9.109375" defaultRowHeight="14.4" x14ac:dyDescent="0.3"/>
  <cols>
    <col min="1" max="1" width="54.5546875" style="1" bestFit="1" customWidth="1"/>
    <col min="2" max="2" width="3" style="1" bestFit="1" customWidth="1"/>
    <col min="3" max="5" width="9.109375" style="1"/>
    <col min="6" max="6" width="28.44140625" style="1" bestFit="1" customWidth="1"/>
    <col min="7" max="7" width="11.44140625" style="1" bestFit="1" customWidth="1"/>
    <col min="8" max="8" width="19.44140625" style="1" bestFit="1" customWidth="1"/>
    <col min="9" max="9" width="8.5546875" style="1" bestFit="1" customWidth="1"/>
    <col min="10" max="10" width="40.33203125" style="1" bestFit="1" customWidth="1"/>
    <col min="11" max="11" width="3" style="1" bestFit="1" customWidth="1"/>
    <col min="12" max="12" width="43.5546875" style="1" bestFit="1" customWidth="1"/>
    <col min="13" max="13" width="3" style="1" bestFit="1" customWidth="1"/>
    <col min="14" max="14" width="38.33203125" style="1" bestFit="1" customWidth="1"/>
    <col min="15" max="15" width="6.44140625" style="1" bestFit="1" customWidth="1"/>
    <col min="16" max="16384" width="9.109375" style="1"/>
  </cols>
  <sheetData>
    <row r="1" spans="1:15" x14ac:dyDescent="0.3">
      <c r="A1" s="230" t="s">
        <v>532</v>
      </c>
      <c r="B1" s="231"/>
      <c r="C1" s="231"/>
      <c r="D1" s="230"/>
      <c r="E1" s="231"/>
      <c r="F1" s="230"/>
      <c r="G1" s="231"/>
      <c r="H1" s="230" t="s">
        <v>533</v>
      </c>
      <c r="I1" s="231"/>
      <c r="J1" s="230" t="s">
        <v>534</v>
      </c>
      <c r="K1" s="231"/>
      <c r="L1" s="230" t="s">
        <v>535</v>
      </c>
      <c r="M1" s="231"/>
      <c r="N1" s="230" t="s">
        <v>536</v>
      </c>
      <c r="O1" s="231"/>
    </row>
    <row r="2" spans="1:15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 t="s">
        <v>7</v>
      </c>
      <c r="K2" s="231">
        <v>1</v>
      </c>
      <c r="L2" s="231"/>
      <c r="M2" s="231"/>
      <c r="N2" s="231" t="s">
        <v>17</v>
      </c>
      <c r="O2" s="231">
        <v>1</v>
      </c>
    </row>
    <row r="3" spans="1:15" x14ac:dyDescent="0.3">
      <c r="A3" s="231" t="s">
        <v>404</v>
      </c>
      <c r="B3" s="231">
        <v>1</v>
      </c>
      <c r="C3" s="231"/>
      <c r="D3" s="231"/>
      <c r="E3" s="232"/>
      <c r="F3" s="231"/>
      <c r="G3" s="233"/>
      <c r="H3" s="231">
        <v>91</v>
      </c>
      <c r="J3" s="231" t="s">
        <v>9</v>
      </c>
      <c r="K3" s="231">
        <v>2</v>
      </c>
      <c r="L3" s="234">
        <v>0</v>
      </c>
      <c r="N3" s="231" t="s">
        <v>311</v>
      </c>
      <c r="O3" s="231">
        <v>2</v>
      </c>
    </row>
    <row r="4" spans="1:15" x14ac:dyDescent="0.3">
      <c r="A4" s="231" t="s">
        <v>405</v>
      </c>
      <c r="B4" s="231">
        <v>2</v>
      </c>
      <c r="C4" s="231"/>
      <c r="D4" s="231"/>
      <c r="E4" s="232"/>
      <c r="F4" s="231"/>
      <c r="G4" s="233"/>
      <c r="H4" s="231">
        <v>821</v>
      </c>
      <c r="J4" s="231" t="s">
        <v>8</v>
      </c>
      <c r="K4" s="231">
        <v>3</v>
      </c>
      <c r="L4" s="231">
        <v>1</v>
      </c>
      <c r="N4" s="231" t="s">
        <v>16</v>
      </c>
      <c r="O4" s="231">
        <v>3</v>
      </c>
    </row>
    <row r="5" spans="1:15" x14ac:dyDescent="0.3">
      <c r="A5" s="231" t="s">
        <v>406</v>
      </c>
      <c r="B5" s="231">
        <v>3</v>
      </c>
      <c r="C5" s="231"/>
      <c r="D5" s="231"/>
      <c r="E5" s="232"/>
      <c r="F5" s="231"/>
      <c r="G5" s="234"/>
      <c r="H5" s="231">
        <v>869</v>
      </c>
      <c r="J5" s="231" t="s">
        <v>379</v>
      </c>
      <c r="K5" s="231">
        <v>4</v>
      </c>
      <c r="L5" s="231">
        <v>2</v>
      </c>
      <c r="N5" s="231" t="s">
        <v>148</v>
      </c>
      <c r="O5" s="231">
        <v>4</v>
      </c>
    </row>
    <row r="6" spans="1:15" x14ac:dyDescent="0.3">
      <c r="A6" s="231" t="s">
        <v>407</v>
      </c>
      <c r="B6" s="231">
        <v>4</v>
      </c>
      <c r="C6" s="231"/>
      <c r="D6" s="231"/>
      <c r="E6" s="232"/>
      <c r="F6" s="231"/>
      <c r="G6" s="235"/>
      <c r="H6" s="231">
        <v>528</v>
      </c>
      <c r="J6" s="231" t="s">
        <v>730</v>
      </c>
      <c r="K6" s="231">
        <v>5</v>
      </c>
      <c r="L6" s="231">
        <v>3</v>
      </c>
      <c r="N6" s="231" t="s">
        <v>128</v>
      </c>
      <c r="O6" s="231">
        <v>5</v>
      </c>
    </row>
    <row r="7" spans="1:15" x14ac:dyDescent="0.3">
      <c r="A7" s="231" t="s">
        <v>408</v>
      </c>
      <c r="B7" s="231">
        <v>5</v>
      </c>
      <c r="C7" s="231"/>
      <c r="D7" s="231"/>
      <c r="E7" s="232"/>
      <c r="F7" s="231"/>
      <c r="G7" s="235"/>
      <c r="H7" s="231">
        <v>417</v>
      </c>
      <c r="J7" s="231" t="s">
        <v>381</v>
      </c>
      <c r="K7" s="231">
        <v>6</v>
      </c>
      <c r="L7" s="231">
        <v>4</v>
      </c>
      <c r="N7" s="231" t="s">
        <v>315</v>
      </c>
      <c r="O7" s="231">
        <v>6</v>
      </c>
    </row>
    <row r="8" spans="1:15" x14ac:dyDescent="0.3">
      <c r="A8" s="231" t="s">
        <v>409</v>
      </c>
      <c r="B8" s="231">
        <v>6</v>
      </c>
      <c r="C8" s="231"/>
      <c r="D8" s="231"/>
      <c r="E8" s="232"/>
      <c r="F8" s="231"/>
      <c r="G8" s="235"/>
      <c r="H8" s="231">
        <v>429</v>
      </c>
      <c r="J8" s="231" t="s">
        <v>382</v>
      </c>
      <c r="K8" s="231">
        <v>7</v>
      </c>
      <c r="L8" s="231">
        <v>5</v>
      </c>
      <c r="N8" s="231" t="s">
        <v>316</v>
      </c>
      <c r="O8" s="231">
        <v>7</v>
      </c>
    </row>
    <row r="9" spans="1:15" x14ac:dyDescent="0.3">
      <c r="A9" s="231" t="s">
        <v>410</v>
      </c>
      <c r="B9" s="231">
        <v>7</v>
      </c>
      <c r="C9" s="231"/>
      <c r="D9" s="231"/>
      <c r="E9" s="232"/>
      <c r="F9" s="231"/>
      <c r="G9" s="235"/>
      <c r="H9" s="231">
        <v>570</v>
      </c>
      <c r="J9" s="231" t="s">
        <v>731</v>
      </c>
      <c r="K9" s="231">
        <v>77</v>
      </c>
      <c r="L9" s="231">
        <v>6</v>
      </c>
      <c r="N9" s="231" t="s">
        <v>735</v>
      </c>
      <c r="O9" s="231">
        <v>77</v>
      </c>
    </row>
    <row r="10" spans="1:15" x14ac:dyDescent="0.3">
      <c r="A10" s="230" t="s">
        <v>539</v>
      </c>
      <c r="B10" s="231"/>
      <c r="C10" s="231"/>
      <c r="D10" s="231"/>
      <c r="E10" s="232"/>
      <c r="F10" s="231"/>
      <c r="G10" s="235"/>
      <c r="H10" s="231">
        <v>589</v>
      </c>
      <c r="J10" s="231"/>
      <c r="K10" s="231"/>
      <c r="L10" s="231">
        <v>7</v>
      </c>
      <c r="N10" s="231" t="s">
        <v>19</v>
      </c>
      <c r="O10" s="231">
        <v>88</v>
      </c>
    </row>
    <row r="11" spans="1:15" x14ac:dyDescent="0.3">
      <c r="A11" s="231"/>
      <c r="B11" s="231"/>
      <c r="C11" s="231"/>
      <c r="D11" s="231"/>
      <c r="E11" s="232"/>
      <c r="F11" s="231"/>
      <c r="G11" s="235"/>
      <c r="H11" s="230" t="s">
        <v>541</v>
      </c>
      <c r="I11" s="234" t="s">
        <v>542</v>
      </c>
      <c r="J11" s="230" t="s">
        <v>543</v>
      </c>
      <c r="K11" s="231"/>
      <c r="L11" s="231">
        <v>8</v>
      </c>
      <c r="N11" s="231"/>
      <c r="O11" s="231"/>
    </row>
    <row r="12" spans="1:15" x14ac:dyDescent="0.3">
      <c r="A12" s="231" t="s">
        <v>19</v>
      </c>
      <c r="B12" s="231">
        <v>0</v>
      </c>
      <c r="C12" s="231"/>
      <c r="D12" s="231"/>
      <c r="E12" s="232"/>
      <c r="F12" s="230" t="s">
        <v>544</v>
      </c>
      <c r="G12" s="235"/>
      <c r="H12" s="236" t="s">
        <v>545</v>
      </c>
      <c r="J12" s="231"/>
      <c r="K12" s="231"/>
      <c r="L12" s="231">
        <v>9</v>
      </c>
      <c r="N12" s="230" t="s">
        <v>546</v>
      </c>
      <c r="O12" s="231"/>
    </row>
    <row r="13" spans="1:15" x14ac:dyDescent="0.3">
      <c r="A13" s="231" t="s">
        <v>384</v>
      </c>
      <c r="B13" s="231">
        <v>1</v>
      </c>
      <c r="C13" s="231"/>
      <c r="D13" s="231"/>
      <c r="E13" s="232"/>
      <c r="F13" s="233" t="s">
        <v>4</v>
      </c>
      <c r="H13" s="236" t="s">
        <v>547</v>
      </c>
      <c r="J13" s="231" t="s">
        <v>10</v>
      </c>
      <c r="K13" s="231">
        <v>1</v>
      </c>
      <c r="L13" s="231"/>
      <c r="M13" s="231"/>
      <c r="N13" s="231" t="s">
        <v>548</v>
      </c>
      <c r="O13" s="231">
        <v>1</v>
      </c>
    </row>
    <row r="14" spans="1:15" x14ac:dyDescent="0.3">
      <c r="A14" s="231" t="s">
        <v>658</v>
      </c>
      <c r="B14" s="231">
        <v>2</v>
      </c>
      <c r="C14" s="231"/>
      <c r="D14" s="231"/>
      <c r="E14" s="232"/>
      <c r="F14" s="233" t="s">
        <v>3</v>
      </c>
      <c r="H14" s="236" t="s">
        <v>19</v>
      </c>
      <c r="J14" s="231" t="s">
        <v>11</v>
      </c>
      <c r="K14" s="231">
        <v>2</v>
      </c>
      <c r="L14" s="230" t="s">
        <v>549</v>
      </c>
      <c r="M14" s="231"/>
      <c r="N14" s="231" t="s">
        <v>550</v>
      </c>
      <c r="O14" s="231">
        <v>2</v>
      </c>
    </row>
    <row r="15" spans="1:15" x14ac:dyDescent="0.3">
      <c r="A15" s="231" t="s">
        <v>659</v>
      </c>
      <c r="B15" s="231">
        <v>3</v>
      </c>
      <c r="C15" s="231"/>
      <c r="D15" s="231"/>
      <c r="E15" s="232"/>
      <c r="F15" s="233" t="s">
        <v>1</v>
      </c>
      <c r="H15" s="230" t="s">
        <v>551</v>
      </c>
      <c r="I15" s="231"/>
      <c r="J15" s="231" t="s">
        <v>13</v>
      </c>
      <c r="K15" s="231">
        <v>3</v>
      </c>
      <c r="L15" s="231"/>
      <c r="M15" s="231"/>
      <c r="N15" s="231" t="s">
        <v>552</v>
      </c>
      <c r="O15" s="231">
        <v>3</v>
      </c>
    </row>
    <row r="16" spans="1:15" x14ac:dyDescent="0.3">
      <c r="A16" s="231" t="s">
        <v>387</v>
      </c>
      <c r="B16" s="231">
        <v>4</v>
      </c>
      <c r="C16" s="231"/>
      <c r="D16" s="231"/>
      <c r="E16" s="232"/>
      <c r="F16" s="233" t="s">
        <v>2</v>
      </c>
      <c r="H16" s="231"/>
      <c r="I16" s="231"/>
      <c r="J16" s="231" t="s">
        <v>728</v>
      </c>
      <c r="K16" s="231">
        <v>4</v>
      </c>
      <c r="L16" s="231" t="s">
        <v>553</v>
      </c>
      <c r="M16" s="231">
        <v>1</v>
      </c>
      <c r="N16" s="231" t="s">
        <v>554</v>
      </c>
      <c r="O16" s="231">
        <v>4</v>
      </c>
    </row>
    <row r="17" spans="1:15" x14ac:dyDescent="0.3">
      <c r="A17" s="231" t="s">
        <v>388</v>
      </c>
      <c r="B17" s="231">
        <v>6</v>
      </c>
      <c r="C17" s="231"/>
      <c r="D17" s="231"/>
      <c r="E17" s="232"/>
      <c r="F17" s="231"/>
      <c r="G17" s="235"/>
      <c r="H17" s="231" t="s">
        <v>555</v>
      </c>
      <c r="I17" s="231">
        <v>1</v>
      </c>
      <c r="J17" s="231" t="s">
        <v>729</v>
      </c>
      <c r="K17" s="231">
        <v>5</v>
      </c>
      <c r="L17" s="231" t="s">
        <v>556</v>
      </c>
      <c r="M17" s="231">
        <v>2</v>
      </c>
      <c r="N17" s="231" t="s">
        <v>540</v>
      </c>
      <c r="O17" s="231">
        <v>88</v>
      </c>
    </row>
    <row r="18" spans="1:15" x14ac:dyDescent="0.3">
      <c r="A18" s="231" t="s">
        <v>660</v>
      </c>
      <c r="B18" s="231">
        <v>10</v>
      </c>
      <c r="C18" s="231"/>
      <c r="D18" s="231"/>
      <c r="E18" s="232"/>
      <c r="F18" s="230" t="s">
        <v>557</v>
      </c>
      <c r="G18" s="235"/>
      <c r="H18" s="231" t="s">
        <v>558</v>
      </c>
      <c r="I18" s="231">
        <v>2</v>
      </c>
      <c r="J18" s="231" t="s">
        <v>19</v>
      </c>
      <c r="K18" s="231">
        <v>8</v>
      </c>
      <c r="L18" s="231" t="s">
        <v>559</v>
      </c>
      <c r="M18" s="231">
        <v>3</v>
      </c>
      <c r="N18" s="231"/>
      <c r="O18" s="231"/>
    </row>
    <row r="19" spans="1:15" x14ac:dyDescent="0.3">
      <c r="A19" s="231" t="s">
        <v>390</v>
      </c>
      <c r="B19" s="231">
        <v>11</v>
      </c>
      <c r="C19" s="231"/>
      <c r="D19" s="231"/>
      <c r="E19" s="232"/>
      <c r="F19" s="233" t="s">
        <v>105</v>
      </c>
      <c r="H19" s="231" t="s">
        <v>560</v>
      </c>
      <c r="I19" s="231">
        <v>3</v>
      </c>
      <c r="J19" s="231"/>
      <c r="K19" s="231"/>
      <c r="L19" s="231" t="s">
        <v>561</v>
      </c>
      <c r="M19" s="231">
        <v>7</v>
      </c>
      <c r="N19" s="230" t="s">
        <v>562</v>
      </c>
      <c r="O19" s="231"/>
    </row>
    <row r="20" spans="1:15" x14ac:dyDescent="0.3">
      <c r="A20" s="231" t="s">
        <v>661</v>
      </c>
      <c r="B20" s="231">
        <v>12</v>
      </c>
      <c r="C20" s="231"/>
      <c r="D20" s="231"/>
      <c r="E20" s="232"/>
      <c r="F20" s="233" t="s">
        <v>563</v>
      </c>
      <c r="H20" s="231" t="s">
        <v>564</v>
      </c>
      <c r="I20" s="231">
        <v>4</v>
      </c>
      <c r="J20" s="230" t="s">
        <v>565</v>
      </c>
      <c r="K20" s="231"/>
      <c r="L20" s="231" t="s">
        <v>566</v>
      </c>
      <c r="M20" s="231">
        <v>8</v>
      </c>
      <c r="N20" s="231" t="s">
        <v>567</v>
      </c>
      <c r="O20" s="231">
        <v>1</v>
      </c>
    </row>
    <row r="21" spans="1:15" x14ac:dyDescent="0.3">
      <c r="A21" s="231" t="s">
        <v>392</v>
      </c>
      <c r="B21" s="231">
        <v>13</v>
      </c>
      <c r="C21" s="231"/>
      <c r="D21" s="231"/>
      <c r="E21" s="232"/>
      <c r="F21" s="233" t="s">
        <v>568</v>
      </c>
      <c r="H21" s="231" t="s">
        <v>569</v>
      </c>
      <c r="I21" s="231">
        <v>5</v>
      </c>
      <c r="J21" s="231"/>
      <c r="K21" s="231"/>
      <c r="L21" s="231" t="s">
        <v>570</v>
      </c>
      <c r="M21" s="231">
        <v>11</v>
      </c>
      <c r="N21" s="231" t="s">
        <v>571</v>
      </c>
      <c r="O21" s="231">
        <v>2</v>
      </c>
    </row>
    <row r="22" spans="1:15" x14ac:dyDescent="0.3">
      <c r="A22" s="231" t="s">
        <v>393</v>
      </c>
      <c r="B22" s="231">
        <v>15</v>
      </c>
      <c r="C22" s="231"/>
      <c r="D22" s="231"/>
      <c r="E22" s="232"/>
      <c r="F22" s="233" t="s">
        <v>572</v>
      </c>
      <c r="H22" s="231" t="s">
        <v>573</v>
      </c>
      <c r="I22" s="231">
        <v>6</v>
      </c>
      <c r="J22" s="231" t="s">
        <v>14</v>
      </c>
      <c r="K22" s="231">
        <v>1</v>
      </c>
      <c r="L22" s="231" t="s">
        <v>574</v>
      </c>
      <c r="M22" s="231">
        <v>12</v>
      </c>
      <c r="N22" s="231" t="s">
        <v>575</v>
      </c>
      <c r="O22" s="231">
        <v>3</v>
      </c>
    </row>
    <row r="23" spans="1:15" x14ac:dyDescent="0.3">
      <c r="A23" s="231" t="s">
        <v>662</v>
      </c>
      <c r="B23" s="231">
        <v>17</v>
      </c>
      <c r="C23" s="231"/>
      <c r="D23" s="231"/>
      <c r="E23" s="232"/>
      <c r="F23" s="233" t="s">
        <v>576</v>
      </c>
      <c r="H23" s="231"/>
      <c r="I23" s="231"/>
      <c r="J23" s="231" t="s">
        <v>15</v>
      </c>
      <c r="K23" s="231">
        <v>2</v>
      </c>
      <c r="L23" s="231" t="s">
        <v>577</v>
      </c>
      <c r="M23" s="231">
        <v>13</v>
      </c>
      <c r="N23" s="231" t="s">
        <v>578</v>
      </c>
      <c r="O23" s="231">
        <v>4</v>
      </c>
    </row>
    <row r="24" spans="1:15" x14ac:dyDescent="0.3">
      <c r="A24" s="231" t="s">
        <v>663</v>
      </c>
      <c r="B24" s="231">
        <v>21</v>
      </c>
      <c r="C24" s="231"/>
      <c r="D24" s="231"/>
      <c r="E24" s="232"/>
      <c r="F24" s="233" t="s">
        <v>579</v>
      </c>
      <c r="H24" s="230" t="s">
        <v>580</v>
      </c>
      <c r="I24" s="231"/>
      <c r="J24" s="231" t="s">
        <v>732</v>
      </c>
      <c r="K24" s="231">
        <v>4</v>
      </c>
      <c r="L24" s="231" t="s">
        <v>581</v>
      </c>
      <c r="M24" s="231">
        <v>15</v>
      </c>
      <c r="N24" s="231" t="s">
        <v>582</v>
      </c>
      <c r="O24" s="231">
        <v>5</v>
      </c>
    </row>
    <row r="25" spans="1:15" x14ac:dyDescent="0.3">
      <c r="A25" s="231" t="s">
        <v>664</v>
      </c>
      <c r="B25" s="231">
        <v>25</v>
      </c>
      <c r="C25" s="231"/>
      <c r="D25" s="231"/>
      <c r="E25" s="232"/>
      <c r="F25" s="233" t="s">
        <v>583</v>
      </c>
      <c r="H25" s="234" t="s">
        <v>584</v>
      </c>
      <c r="J25" s="231" t="s">
        <v>733</v>
      </c>
      <c r="K25" s="231">
        <v>5</v>
      </c>
      <c r="L25" s="231" t="s">
        <v>585</v>
      </c>
      <c r="M25" s="231">
        <v>16</v>
      </c>
      <c r="N25" s="231" t="s">
        <v>586</v>
      </c>
      <c r="O25" s="231">
        <v>6</v>
      </c>
    </row>
    <row r="26" spans="1:15" x14ac:dyDescent="0.3">
      <c r="A26" s="231" t="s">
        <v>397</v>
      </c>
      <c r="B26" s="231">
        <v>26</v>
      </c>
      <c r="C26" s="231"/>
      <c r="D26" s="231"/>
      <c r="E26" s="232"/>
      <c r="F26" s="233" t="s">
        <v>587</v>
      </c>
      <c r="H26" s="234" t="s">
        <v>588</v>
      </c>
      <c r="J26" s="231" t="s">
        <v>349</v>
      </c>
      <c r="K26" s="231">
        <v>6</v>
      </c>
      <c r="L26" s="231" t="s">
        <v>589</v>
      </c>
      <c r="M26" s="231">
        <v>17</v>
      </c>
      <c r="N26" s="231" t="s">
        <v>590</v>
      </c>
      <c r="O26" s="231">
        <v>7</v>
      </c>
    </row>
    <row r="27" spans="1:15" x14ac:dyDescent="0.3">
      <c r="A27" s="231" t="s">
        <v>665</v>
      </c>
      <c r="B27" s="231">
        <v>27</v>
      </c>
      <c r="C27" s="231"/>
      <c r="D27" s="231"/>
      <c r="E27" s="232"/>
      <c r="F27" s="233" t="s">
        <v>591</v>
      </c>
      <c r="H27" s="234" t="s">
        <v>19</v>
      </c>
      <c r="J27" s="231" t="s">
        <v>350</v>
      </c>
      <c r="K27" s="231">
        <v>7</v>
      </c>
      <c r="L27" s="231" t="s">
        <v>592</v>
      </c>
      <c r="M27" s="231">
        <v>18</v>
      </c>
      <c r="N27" s="231" t="s">
        <v>593</v>
      </c>
      <c r="O27" s="231">
        <v>8</v>
      </c>
    </row>
    <row r="28" spans="1:15" x14ac:dyDescent="0.3">
      <c r="A28" s="231" t="s">
        <v>666</v>
      </c>
      <c r="B28" s="231">
        <v>28</v>
      </c>
      <c r="C28" s="231"/>
      <c r="D28" s="231"/>
      <c r="E28" s="232"/>
      <c r="F28" s="233" t="s">
        <v>594</v>
      </c>
      <c r="H28" s="231"/>
      <c r="I28" s="231"/>
      <c r="J28" s="231" t="s">
        <v>734</v>
      </c>
      <c r="K28" s="231">
        <v>8</v>
      </c>
      <c r="L28" s="231" t="s">
        <v>595</v>
      </c>
      <c r="M28" s="231">
        <v>19</v>
      </c>
      <c r="N28" s="231" t="s">
        <v>596</v>
      </c>
      <c r="O28" s="231">
        <v>9</v>
      </c>
    </row>
    <row r="29" spans="1:15" x14ac:dyDescent="0.3">
      <c r="A29" s="231" t="s">
        <v>667</v>
      </c>
      <c r="B29" s="231">
        <v>29</v>
      </c>
      <c r="C29" s="231"/>
      <c r="D29" s="231"/>
      <c r="E29" s="232"/>
      <c r="F29" s="233" t="s">
        <v>597</v>
      </c>
      <c r="H29" s="230" t="s">
        <v>598</v>
      </c>
      <c r="I29" s="231"/>
      <c r="J29" s="231" t="s">
        <v>731</v>
      </c>
      <c r="K29" s="231">
        <v>77</v>
      </c>
      <c r="L29" s="231" t="s">
        <v>599</v>
      </c>
      <c r="M29" s="231">
        <v>20</v>
      </c>
      <c r="N29" s="231" t="s">
        <v>600</v>
      </c>
      <c r="O29" s="231">
        <v>10</v>
      </c>
    </row>
    <row r="30" spans="1:15" x14ac:dyDescent="0.3">
      <c r="A30" s="231" t="s">
        <v>668</v>
      </c>
      <c r="B30" s="231">
        <v>30</v>
      </c>
      <c r="C30" s="231"/>
      <c r="D30" s="231"/>
      <c r="E30" s="232"/>
      <c r="F30" s="233" t="s">
        <v>601</v>
      </c>
      <c r="H30" s="234" t="s">
        <v>19</v>
      </c>
      <c r="J30" s="231" t="s">
        <v>19</v>
      </c>
      <c r="K30" s="231">
        <v>88</v>
      </c>
      <c r="L30" s="231" t="s">
        <v>602</v>
      </c>
      <c r="M30" s="231">
        <v>21</v>
      </c>
      <c r="N30" s="231" t="s">
        <v>537</v>
      </c>
      <c r="O30" s="231">
        <v>77</v>
      </c>
    </row>
    <row r="31" spans="1:15" x14ac:dyDescent="0.3">
      <c r="A31" s="231" t="s">
        <v>669</v>
      </c>
      <c r="B31" s="231">
        <v>31</v>
      </c>
      <c r="C31" s="231"/>
      <c r="D31" s="231"/>
      <c r="E31" s="232"/>
      <c r="F31" s="233" t="s">
        <v>603</v>
      </c>
      <c r="H31" s="231">
        <v>1</v>
      </c>
      <c r="J31" s="231"/>
      <c r="K31" s="231"/>
      <c r="L31" s="231" t="s">
        <v>538</v>
      </c>
      <c r="M31" s="231">
        <v>77</v>
      </c>
      <c r="N31" s="231"/>
      <c r="O31" s="231"/>
    </row>
    <row r="32" spans="1:15" x14ac:dyDescent="0.3">
      <c r="A32" s="231" t="s">
        <v>670</v>
      </c>
      <c r="B32" s="231">
        <v>77</v>
      </c>
      <c r="C32" s="231"/>
      <c r="D32" s="231"/>
      <c r="E32" s="232"/>
      <c r="F32" s="233" t="s">
        <v>604</v>
      </c>
      <c r="H32" s="231">
        <v>2</v>
      </c>
      <c r="J32" s="230" t="s">
        <v>605</v>
      </c>
      <c r="K32" s="231"/>
      <c r="L32" s="231" t="s">
        <v>540</v>
      </c>
      <c r="M32" s="231">
        <v>88</v>
      </c>
      <c r="N32" s="231"/>
      <c r="O32" s="231"/>
    </row>
    <row r="33" spans="1:15" x14ac:dyDescent="0.3">
      <c r="A33" s="231"/>
      <c r="B33" s="231"/>
      <c r="C33" s="231"/>
      <c r="D33" s="231"/>
      <c r="E33" s="232"/>
      <c r="F33" s="233" t="s">
        <v>606</v>
      </c>
      <c r="H33" s="231">
        <v>3</v>
      </c>
      <c r="J33" s="231"/>
      <c r="K33" s="231"/>
      <c r="L33" s="231"/>
      <c r="M33" s="231"/>
      <c r="N33" s="231"/>
      <c r="O33" s="231"/>
    </row>
    <row r="34" spans="1:15" x14ac:dyDescent="0.3">
      <c r="A34" s="231"/>
      <c r="B34" s="231"/>
      <c r="C34" s="231"/>
      <c r="D34" s="231"/>
      <c r="E34" s="232"/>
      <c r="F34" s="233" t="s">
        <v>607</v>
      </c>
      <c r="H34" s="231">
        <v>4</v>
      </c>
      <c r="J34" s="231" t="s">
        <v>608</v>
      </c>
      <c r="K34" s="231">
        <v>1</v>
      </c>
      <c r="L34" s="231"/>
      <c r="M34" s="231"/>
      <c r="N34" s="231"/>
      <c r="O34" s="231"/>
    </row>
    <row r="35" spans="1:15" x14ac:dyDescent="0.3">
      <c r="A35" s="230" t="s">
        <v>609</v>
      </c>
      <c r="B35" s="231"/>
      <c r="C35" s="231"/>
      <c r="D35" s="231"/>
      <c r="E35" s="232"/>
      <c r="F35" s="230" t="s">
        <v>610</v>
      </c>
      <c r="G35" s="231"/>
      <c r="H35" s="231">
        <v>5</v>
      </c>
      <c r="J35" s="231" t="s">
        <v>611</v>
      </c>
      <c r="K35" s="231">
        <v>2</v>
      </c>
      <c r="L35" s="230" t="s">
        <v>612</v>
      </c>
      <c r="M35" s="231"/>
      <c r="N35" s="230" t="s">
        <v>613</v>
      </c>
      <c r="O35" s="231"/>
    </row>
    <row r="36" spans="1:15" x14ac:dyDescent="0.3">
      <c r="A36" s="231"/>
      <c r="B36" s="231"/>
      <c r="C36" s="231"/>
      <c r="D36" s="231"/>
      <c r="E36" s="232"/>
      <c r="F36" s="231">
        <v>10</v>
      </c>
      <c r="H36" s="231">
        <v>6</v>
      </c>
      <c r="J36" s="231" t="s">
        <v>614</v>
      </c>
      <c r="K36" s="231">
        <v>3</v>
      </c>
      <c r="L36" s="231"/>
      <c r="M36" s="231"/>
      <c r="N36" s="231"/>
      <c r="O36" s="231"/>
    </row>
    <row r="37" spans="1:15" x14ac:dyDescent="0.3">
      <c r="A37" s="231" t="s">
        <v>671</v>
      </c>
      <c r="B37" s="231">
        <v>0</v>
      </c>
      <c r="C37" s="231"/>
      <c r="D37" s="231"/>
      <c r="E37" s="232"/>
      <c r="F37" s="237">
        <v>15</v>
      </c>
      <c r="H37" s="231">
        <v>7</v>
      </c>
      <c r="J37" s="231" t="s">
        <v>615</v>
      </c>
      <c r="K37" s="231">
        <v>4</v>
      </c>
      <c r="L37" s="231" t="s">
        <v>616</v>
      </c>
      <c r="M37" s="231">
        <v>1</v>
      </c>
      <c r="N37" s="231" t="s">
        <v>616</v>
      </c>
      <c r="O37" s="231">
        <v>1</v>
      </c>
    </row>
    <row r="38" spans="1:15" x14ac:dyDescent="0.3">
      <c r="A38" s="231" t="s">
        <v>130</v>
      </c>
      <c r="B38" s="231">
        <v>1</v>
      </c>
      <c r="C38" s="231"/>
      <c r="D38" s="231"/>
      <c r="E38" s="232"/>
      <c r="F38" s="237">
        <v>20</v>
      </c>
      <c r="H38" s="231">
        <v>8</v>
      </c>
      <c r="J38" s="231" t="s">
        <v>617</v>
      </c>
      <c r="K38" s="231">
        <v>6</v>
      </c>
      <c r="L38" s="231" t="s">
        <v>618</v>
      </c>
      <c r="M38" s="231">
        <v>2</v>
      </c>
      <c r="N38" s="231" t="s">
        <v>618</v>
      </c>
      <c r="O38" s="231">
        <v>2</v>
      </c>
    </row>
    <row r="39" spans="1:15" x14ac:dyDescent="0.3">
      <c r="A39" s="231" t="s">
        <v>319</v>
      </c>
      <c r="B39" s="231">
        <v>2</v>
      </c>
      <c r="C39" s="231"/>
      <c r="D39" s="231"/>
      <c r="E39" s="232"/>
      <c r="F39" s="237">
        <v>25</v>
      </c>
      <c r="H39" s="231">
        <v>9</v>
      </c>
      <c r="J39" s="231" t="s">
        <v>619</v>
      </c>
      <c r="K39" s="231">
        <v>7</v>
      </c>
      <c r="L39" s="231" t="s">
        <v>620</v>
      </c>
      <c r="M39" s="231">
        <v>3</v>
      </c>
      <c r="N39" s="231" t="s">
        <v>620</v>
      </c>
      <c r="O39" s="231">
        <v>3</v>
      </c>
    </row>
    <row r="40" spans="1:15" x14ac:dyDescent="0.3">
      <c r="A40" s="231" t="s">
        <v>494</v>
      </c>
      <c r="B40" s="231">
        <v>3</v>
      </c>
      <c r="C40" s="231"/>
      <c r="D40" s="231"/>
      <c r="E40" s="232"/>
      <c r="F40" s="237">
        <v>30</v>
      </c>
      <c r="H40" s="231">
        <v>10</v>
      </c>
      <c r="J40" s="231" t="s">
        <v>621</v>
      </c>
      <c r="K40" s="231">
        <v>9</v>
      </c>
      <c r="L40" s="231" t="s">
        <v>622</v>
      </c>
      <c r="M40" s="231">
        <v>4</v>
      </c>
      <c r="N40" s="231" t="s">
        <v>623</v>
      </c>
      <c r="O40" s="231">
        <v>4</v>
      </c>
    </row>
    <row r="41" spans="1:15" x14ac:dyDescent="0.3">
      <c r="A41" s="231" t="s">
        <v>672</v>
      </c>
      <c r="B41" s="231">
        <v>4</v>
      </c>
      <c r="C41" s="231"/>
      <c r="D41" s="231"/>
      <c r="E41" s="232"/>
      <c r="F41" s="237">
        <v>35</v>
      </c>
      <c r="H41" s="231">
        <v>11</v>
      </c>
      <c r="J41" s="231" t="s">
        <v>624</v>
      </c>
      <c r="K41" s="231">
        <v>10</v>
      </c>
      <c r="L41" s="231" t="s">
        <v>625</v>
      </c>
      <c r="M41" s="231">
        <v>5</v>
      </c>
      <c r="N41" s="231" t="s">
        <v>626</v>
      </c>
      <c r="O41" s="231">
        <v>77</v>
      </c>
    </row>
    <row r="42" spans="1:15" x14ac:dyDescent="0.3">
      <c r="A42" s="231" t="s">
        <v>125</v>
      </c>
      <c r="B42" s="231">
        <v>5</v>
      </c>
      <c r="C42" s="231"/>
      <c r="D42" s="231"/>
      <c r="E42" s="232"/>
      <c r="F42" s="237">
        <v>40</v>
      </c>
      <c r="H42" s="231">
        <v>12</v>
      </c>
      <c r="J42" s="231" t="s">
        <v>627</v>
      </c>
      <c r="K42" s="231">
        <v>11</v>
      </c>
      <c r="L42" s="231" t="s">
        <v>626</v>
      </c>
      <c r="M42" s="231">
        <v>77</v>
      </c>
      <c r="N42" s="231"/>
      <c r="O42" s="231"/>
    </row>
    <row r="43" spans="1:15" x14ac:dyDescent="0.3">
      <c r="A43" s="231" t="s">
        <v>673</v>
      </c>
      <c r="B43" s="231">
        <v>6</v>
      </c>
      <c r="C43" s="231"/>
      <c r="D43" s="231"/>
      <c r="E43" s="232"/>
      <c r="F43" s="237">
        <v>45</v>
      </c>
      <c r="H43" s="231">
        <v>13</v>
      </c>
      <c r="J43" s="231" t="s">
        <v>628</v>
      </c>
      <c r="K43" s="231">
        <v>12</v>
      </c>
      <c r="L43" s="231"/>
      <c r="M43" s="231"/>
      <c r="N43" s="231"/>
      <c r="O43" s="231"/>
    </row>
    <row r="44" spans="1:15" x14ac:dyDescent="0.3">
      <c r="A44" s="231" t="s">
        <v>674</v>
      </c>
      <c r="B44" s="231">
        <v>7</v>
      </c>
      <c r="C44" s="231"/>
      <c r="D44" s="231"/>
      <c r="E44" s="232"/>
      <c r="F44" s="237">
        <v>50</v>
      </c>
      <c r="H44" s="231">
        <v>14</v>
      </c>
      <c r="J44" s="231" t="s">
        <v>629</v>
      </c>
      <c r="K44" s="231">
        <v>13</v>
      </c>
      <c r="L44" s="231"/>
      <c r="M44" s="231"/>
      <c r="N44" s="231"/>
      <c r="O44" s="231"/>
    </row>
    <row r="45" spans="1:15" x14ac:dyDescent="0.3">
      <c r="A45" s="231" t="s">
        <v>675</v>
      </c>
      <c r="B45" s="231">
        <v>8</v>
      </c>
      <c r="C45" s="231"/>
      <c r="D45" s="231"/>
      <c r="E45" s="232"/>
      <c r="F45" s="237">
        <v>55</v>
      </c>
      <c r="H45" s="231">
        <v>15</v>
      </c>
      <c r="J45" s="231" t="s">
        <v>630</v>
      </c>
      <c r="K45" s="231">
        <v>14</v>
      </c>
      <c r="L45" s="230" t="s">
        <v>631</v>
      </c>
      <c r="M45" s="231"/>
      <c r="N45" s="230" t="s">
        <v>632</v>
      </c>
      <c r="O45" s="231"/>
    </row>
    <row r="46" spans="1:15" x14ac:dyDescent="0.3">
      <c r="A46" s="231" t="s">
        <v>676</v>
      </c>
      <c r="B46" s="231">
        <v>9</v>
      </c>
      <c r="C46" s="231"/>
      <c r="D46" s="231"/>
      <c r="E46" s="232"/>
      <c r="F46" s="237">
        <v>60</v>
      </c>
      <c r="H46" s="231">
        <v>16</v>
      </c>
      <c r="J46" s="231" t="s">
        <v>633</v>
      </c>
      <c r="K46" s="231">
        <v>15</v>
      </c>
      <c r="L46" s="231"/>
      <c r="M46" s="231"/>
      <c r="N46" s="231"/>
      <c r="O46" s="231" t="s">
        <v>634</v>
      </c>
    </row>
    <row r="47" spans="1:15" x14ac:dyDescent="0.3">
      <c r="A47" s="231" t="s">
        <v>677</v>
      </c>
      <c r="B47" s="231">
        <v>10</v>
      </c>
      <c r="C47" s="231"/>
      <c r="D47" s="231"/>
      <c r="E47" s="232"/>
      <c r="F47" s="237">
        <v>65</v>
      </c>
      <c r="H47" s="231">
        <v>17</v>
      </c>
      <c r="J47" s="231" t="s">
        <v>635</v>
      </c>
      <c r="K47" s="231">
        <v>16</v>
      </c>
      <c r="L47" s="231" t="s">
        <v>636</v>
      </c>
      <c r="M47" s="231">
        <v>1</v>
      </c>
      <c r="N47" s="231"/>
      <c r="O47" s="231" t="s">
        <v>637</v>
      </c>
    </row>
    <row r="48" spans="1:15" x14ac:dyDescent="0.3">
      <c r="A48" s="231" t="s">
        <v>678</v>
      </c>
      <c r="B48" s="231">
        <v>11</v>
      </c>
      <c r="C48" s="231"/>
      <c r="D48" s="231"/>
      <c r="E48" s="232"/>
      <c r="F48" s="237">
        <v>70</v>
      </c>
      <c r="H48" s="231">
        <v>18</v>
      </c>
      <c r="J48" s="231" t="s">
        <v>537</v>
      </c>
      <c r="K48" s="231">
        <v>77</v>
      </c>
      <c r="L48" s="231" t="s">
        <v>638</v>
      </c>
      <c r="M48" s="231">
        <v>2</v>
      </c>
      <c r="N48" s="231"/>
      <c r="O48" s="231" t="s">
        <v>639</v>
      </c>
    </row>
    <row r="49" spans="1:15" x14ac:dyDescent="0.3">
      <c r="A49" s="231" t="s">
        <v>679</v>
      </c>
      <c r="B49" s="231">
        <v>12</v>
      </c>
      <c r="C49" s="231"/>
      <c r="D49" s="231"/>
      <c r="E49" s="232"/>
      <c r="F49" s="237">
        <v>75</v>
      </c>
      <c r="H49" s="231">
        <v>19</v>
      </c>
      <c r="J49" s="238" t="s">
        <v>540</v>
      </c>
      <c r="K49" s="231"/>
      <c r="L49" s="231" t="s">
        <v>640</v>
      </c>
      <c r="M49" s="231">
        <v>3</v>
      </c>
      <c r="N49" s="231"/>
      <c r="O49" s="231" t="s">
        <v>641</v>
      </c>
    </row>
    <row r="50" spans="1:15" x14ac:dyDescent="0.3">
      <c r="A50" s="231" t="s">
        <v>680</v>
      </c>
      <c r="B50" s="231">
        <v>13</v>
      </c>
      <c r="C50" s="231"/>
      <c r="D50" s="231"/>
      <c r="E50" s="232"/>
      <c r="F50" s="237">
        <v>80</v>
      </c>
      <c r="H50" s="231"/>
      <c r="I50" s="231"/>
      <c r="J50" s="230"/>
      <c r="K50" s="231"/>
      <c r="L50" s="231"/>
      <c r="M50" s="231"/>
      <c r="N50" s="231"/>
      <c r="O50" s="231" t="s">
        <v>642</v>
      </c>
    </row>
    <row r="51" spans="1:15" x14ac:dyDescent="0.3">
      <c r="A51" s="231" t="s">
        <v>681</v>
      </c>
      <c r="B51" s="231">
        <v>14</v>
      </c>
      <c r="C51" s="231"/>
      <c r="D51" s="231"/>
      <c r="E51" s="232"/>
      <c r="F51" s="237">
        <v>85</v>
      </c>
      <c r="H51" s="231"/>
      <c r="I51" s="231"/>
      <c r="J51" s="231"/>
      <c r="K51" s="239"/>
      <c r="L51" s="231"/>
      <c r="M51" s="231"/>
      <c r="N51" s="231"/>
      <c r="O51" s="231" t="s">
        <v>643</v>
      </c>
    </row>
    <row r="52" spans="1:15" x14ac:dyDescent="0.3">
      <c r="A52" s="231" t="s">
        <v>682</v>
      </c>
      <c r="B52" s="231">
        <v>15</v>
      </c>
      <c r="C52" s="231"/>
      <c r="D52" s="231"/>
      <c r="E52" s="232"/>
      <c r="F52" s="237">
        <v>90</v>
      </c>
      <c r="H52" s="231"/>
      <c r="I52" s="231"/>
      <c r="J52" s="231"/>
      <c r="K52" s="239"/>
      <c r="L52" s="231"/>
      <c r="M52" s="231"/>
      <c r="N52" s="231"/>
      <c r="O52" s="231" t="s">
        <v>644</v>
      </c>
    </row>
    <row r="53" spans="1:15" x14ac:dyDescent="0.3">
      <c r="A53" s="231" t="s">
        <v>683</v>
      </c>
      <c r="B53" s="231">
        <v>16</v>
      </c>
      <c r="C53" s="231"/>
      <c r="D53" s="231"/>
      <c r="E53" s="232"/>
      <c r="F53" s="237">
        <v>95</v>
      </c>
      <c r="H53" s="231"/>
      <c r="I53" s="231"/>
      <c r="J53" s="231"/>
      <c r="K53" s="239"/>
      <c r="L53" s="231"/>
      <c r="M53" s="231"/>
      <c r="N53" s="231"/>
      <c r="O53" s="231" t="s">
        <v>645</v>
      </c>
    </row>
    <row r="54" spans="1:15" x14ac:dyDescent="0.3">
      <c r="A54" s="231" t="s">
        <v>684</v>
      </c>
      <c r="B54" s="231">
        <v>17</v>
      </c>
      <c r="C54" s="231"/>
      <c r="D54" s="231"/>
      <c r="E54" s="232"/>
      <c r="F54" s="237">
        <v>100</v>
      </c>
      <c r="H54" s="231"/>
      <c r="I54" s="231"/>
      <c r="J54" s="231"/>
      <c r="K54" s="239"/>
      <c r="L54" s="231"/>
      <c r="M54" s="231"/>
      <c r="N54" s="231"/>
      <c r="O54" s="231" t="s">
        <v>646</v>
      </c>
    </row>
    <row r="55" spans="1:15" x14ac:dyDescent="0.3">
      <c r="A55" s="231" t="s">
        <v>685</v>
      </c>
      <c r="B55" s="231">
        <v>18</v>
      </c>
      <c r="C55" s="231"/>
      <c r="D55" s="231"/>
      <c r="E55" s="232"/>
      <c r="F55" s="237">
        <v>105</v>
      </c>
      <c r="H55" s="231"/>
      <c r="I55" s="231"/>
      <c r="J55" s="231"/>
      <c r="K55" s="239"/>
      <c r="L55" s="231"/>
      <c r="M55" s="231"/>
      <c r="N55" s="231"/>
      <c r="O55" s="231" t="s">
        <v>647</v>
      </c>
    </row>
    <row r="56" spans="1:15" x14ac:dyDescent="0.3">
      <c r="A56" s="231" t="s">
        <v>686</v>
      </c>
      <c r="B56" s="231">
        <v>19</v>
      </c>
      <c r="C56" s="231"/>
      <c r="D56" s="231"/>
      <c r="E56" s="232"/>
      <c r="F56" s="233" t="s">
        <v>19</v>
      </c>
      <c r="H56" s="231"/>
      <c r="I56" s="231"/>
      <c r="J56" s="231"/>
      <c r="K56" s="239"/>
      <c r="L56" s="231"/>
      <c r="M56" s="231"/>
      <c r="N56" s="231"/>
      <c r="O56" s="231" t="s">
        <v>648</v>
      </c>
    </row>
    <row r="57" spans="1:15" x14ac:dyDescent="0.3">
      <c r="A57" s="231" t="s">
        <v>687</v>
      </c>
      <c r="B57" s="231">
        <v>20</v>
      </c>
      <c r="C57" s="231"/>
      <c r="D57" s="231"/>
      <c r="E57" s="232"/>
      <c r="F57" s="231"/>
      <c r="G57" s="231"/>
      <c r="H57" s="231"/>
      <c r="I57" s="231"/>
      <c r="J57" s="231"/>
      <c r="K57" s="239"/>
      <c r="L57" s="231"/>
      <c r="M57" s="231"/>
      <c r="N57" s="231"/>
      <c r="O57" s="231"/>
    </row>
    <row r="58" spans="1:15" x14ac:dyDescent="0.3">
      <c r="A58" s="231" t="s">
        <v>688</v>
      </c>
      <c r="B58" s="231">
        <v>21</v>
      </c>
      <c r="C58" s="231"/>
      <c r="D58" s="231"/>
      <c r="E58" s="232"/>
      <c r="F58" s="230" t="s">
        <v>649</v>
      </c>
      <c r="G58" s="231"/>
      <c r="H58" s="231"/>
      <c r="I58" s="231"/>
      <c r="J58" s="231"/>
      <c r="K58" s="239"/>
      <c r="L58" s="231"/>
      <c r="M58" s="231"/>
      <c r="N58" s="230" t="s">
        <v>650</v>
      </c>
      <c r="O58" s="231" t="s">
        <v>634</v>
      </c>
    </row>
    <row r="59" spans="1:15" x14ac:dyDescent="0.3">
      <c r="A59" s="231" t="s">
        <v>689</v>
      </c>
      <c r="B59" s="231">
        <v>22</v>
      </c>
      <c r="C59" s="231"/>
      <c r="D59" s="231"/>
      <c r="E59" s="232"/>
      <c r="F59" s="237">
        <v>1</v>
      </c>
      <c r="H59" s="231"/>
      <c r="I59" s="231"/>
      <c r="J59" s="231"/>
      <c r="K59" s="239"/>
      <c r="L59" s="231"/>
      <c r="M59" s="231"/>
      <c r="N59" s="231"/>
      <c r="O59" s="231" t="s">
        <v>637</v>
      </c>
    </row>
    <row r="60" spans="1:15" x14ac:dyDescent="0.3">
      <c r="A60" s="240" t="s">
        <v>690</v>
      </c>
      <c r="B60" s="231">
        <v>23</v>
      </c>
      <c r="C60" s="231"/>
      <c r="D60" s="231"/>
      <c r="E60" s="232"/>
      <c r="F60" s="237">
        <v>2</v>
      </c>
      <c r="H60" s="231"/>
      <c r="I60" s="231"/>
      <c r="J60" s="231"/>
      <c r="K60" s="239"/>
      <c r="L60" s="231"/>
      <c r="M60" s="231"/>
      <c r="N60" s="231"/>
      <c r="O60" s="231" t="s">
        <v>639</v>
      </c>
    </row>
    <row r="61" spans="1:15" x14ac:dyDescent="0.3">
      <c r="A61" s="231" t="s">
        <v>691</v>
      </c>
      <c r="B61" s="231">
        <v>24</v>
      </c>
      <c r="C61" s="231"/>
      <c r="D61" s="231"/>
      <c r="E61" s="232"/>
      <c r="F61" s="237">
        <v>3</v>
      </c>
      <c r="H61" s="231"/>
      <c r="I61" s="231"/>
      <c r="J61" s="231"/>
      <c r="K61" s="239"/>
      <c r="L61" s="231"/>
      <c r="M61" s="231"/>
      <c r="N61" s="231"/>
      <c r="O61" s="231" t="s">
        <v>641</v>
      </c>
    </row>
    <row r="62" spans="1:15" x14ac:dyDescent="0.3">
      <c r="A62" s="231" t="s">
        <v>692</v>
      </c>
      <c r="B62" s="231">
        <v>25</v>
      </c>
      <c r="C62" s="231"/>
      <c r="D62" s="231"/>
      <c r="E62" s="232"/>
      <c r="F62" s="237">
        <v>4</v>
      </c>
      <c r="H62" s="231"/>
      <c r="I62" s="231"/>
      <c r="J62" s="231"/>
      <c r="K62" s="239"/>
      <c r="L62" s="231"/>
      <c r="M62" s="231"/>
      <c r="N62" s="231"/>
      <c r="O62" s="231" t="s">
        <v>647</v>
      </c>
    </row>
    <row r="63" spans="1:15" x14ac:dyDescent="0.3">
      <c r="A63" s="240" t="s">
        <v>693</v>
      </c>
      <c r="B63" s="231">
        <v>26</v>
      </c>
      <c r="C63" s="231"/>
      <c r="D63" s="231"/>
      <c r="E63" s="232"/>
      <c r="F63" s="237">
        <v>5</v>
      </c>
      <c r="H63" s="231"/>
      <c r="I63" s="231"/>
      <c r="J63" s="231"/>
      <c r="K63" s="239"/>
      <c r="L63" s="231"/>
      <c r="M63" s="231"/>
      <c r="N63" s="231"/>
      <c r="O63" s="231" t="s">
        <v>648</v>
      </c>
    </row>
    <row r="64" spans="1:15" x14ac:dyDescent="0.3">
      <c r="A64" s="231" t="s">
        <v>694</v>
      </c>
      <c r="B64" s="231">
        <v>27</v>
      </c>
      <c r="C64" s="231"/>
      <c r="D64" s="231"/>
      <c r="E64" s="232"/>
      <c r="F64" s="237">
        <v>6</v>
      </c>
      <c r="H64" s="231"/>
      <c r="I64" s="231"/>
      <c r="J64" s="231"/>
      <c r="K64" s="239"/>
      <c r="L64" s="231"/>
      <c r="M64" s="231"/>
      <c r="N64" s="231"/>
      <c r="O64" s="231"/>
    </row>
    <row r="65" spans="1:11" x14ac:dyDescent="0.3">
      <c r="A65" s="240" t="s">
        <v>695</v>
      </c>
      <c r="B65" s="231">
        <v>28</v>
      </c>
      <c r="C65" s="231"/>
      <c r="D65" s="231"/>
      <c r="E65" s="232"/>
      <c r="F65" s="237">
        <v>7</v>
      </c>
      <c r="H65" s="231"/>
      <c r="I65" s="231"/>
      <c r="J65" s="231"/>
      <c r="K65" s="239"/>
    </row>
    <row r="66" spans="1:11" x14ac:dyDescent="0.3">
      <c r="A66" s="231" t="s">
        <v>696</v>
      </c>
      <c r="B66" s="231">
        <v>29</v>
      </c>
      <c r="C66" s="231"/>
      <c r="D66" s="231"/>
      <c r="E66" s="232"/>
      <c r="F66" s="237">
        <v>8</v>
      </c>
      <c r="H66" s="231"/>
      <c r="I66" s="231"/>
      <c r="J66" s="231"/>
      <c r="K66" s="239"/>
    </row>
    <row r="67" spans="1:11" x14ac:dyDescent="0.3">
      <c r="A67" s="231" t="s">
        <v>697</v>
      </c>
      <c r="B67" s="231">
        <v>30</v>
      </c>
      <c r="C67" s="231"/>
      <c r="D67" s="231"/>
      <c r="E67" s="232"/>
      <c r="F67" s="237">
        <v>9</v>
      </c>
      <c r="H67" s="231"/>
      <c r="I67" s="231"/>
      <c r="J67" s="231"/>
      <c r="K67" s="239"/>
    </row>
    <row r="68" spans="1:11" x14ac:dyDescent="0.3">
      <c r="A68" s="231" t="s">
        <v>698</v>
      </c>
      <c r="B68" s="231">
        <v>31</v>
      </c>
      <c r="C68" s="231"/>
      <c r="D68" s="231"/>
      <c r="E68" s="232"/>
      <c r="F68" s="237">
        <v>10</v>
      </c>
      <c r="H68" s="231"/>
      <c r="I68" s="231"/>
      <c r="J68" s="231"/>
      <c r="K68" s="239"/>
    </row>
    <row r="69" spans="1:11" x14ac:dyDescent="0.3">
      <c r="A69" s="231" t="s">
        <v>699</v>
      </c>
      <c r="B69" s="231">
        <v>32</v>
      </c>
      <c r="C69" s="231"/>
      <c r="D69" s="231"/>
      <c r="E69" s="232"/>
      <c r="F69" s="231"/>
      <c r="G69" s="231"/>
      <c r="H69" s="231"/>
      <c r="I69" s="231"/>
      <c r="J69" s="231"/>
      <c r="K69" s="239"/>
    </row>
    <row r="70" spans="1:11" x14ac:dyDescent="0.3">
      <c r="A70" s="231" t="s">
        <v>700</v>
      </c>
      <c r="B70" s="231">
        <v>33</v>
      </c>
      <c r="C70" s="231"/>
      <c r="D70" s="231"/>
      <c r="E70" s="232"/>
      <c r="F70" s="230" t="s">
        <v>651</v>
      </c>
      <c r="G70" s="230"/>
      <c r="H70" s="231"/>
      <c r="I70" s="231"/>
      <c r="J70" s="231"/>
      <c r="K70" s="239"/>
    </row>
    <row r="71" spans="1:11" x14ac:dyDescent="0.3">
      <c r="A71" s="231" t="s">
        <v>701</v>
      </c>
      <c r="B71" s="231">
        <v>34</v>
      </c>
      <c r="C71" s="231"/>
      <c r="D71" s="231"/>
      <c r="E71" s="232"/>
      <c r="F71" s="231" t="s">
        <v>652</v>
      </c>
      <c r="G71" s="237"/>
      <c r="H71" s="231"/>
      <c r="I71" s="231"/>
      <c r="J71" s="231"/>
      <c r="K71" s="239"/>
    </row>
    <row r="72" spans="1:11" x14ac:dyDescent="0.3">
      <c r="A72" s="231" t="s">
        <v>702</v>
      </c>
      <c r="B72" s="231">
        <v>35</v>
      </c>
      <c r="C72" s="231"/>
      <c r="D72" s="231"/>
      <c r="E72" s="232"/>
      <c r="F72" s="231" t="s">
        <v>653</v>
      </c>
      <c r="G72" s="237"/>
      <c r="H72" s="231"/>
      <c r="I72" s="231"/>
      <c r="J72" s="231"/>
      <c r="K72" s="239"/>
    </row>
    <row r="73" spans="1:11" x14ac:dyDescent="0.3">
      <c r="A73" s="231" t="s">
        <v>703</v>
      </c>
      <c r="B73" s="231">
        <v>36</v>
      </c>
      <c r="C73" s="231"/>
      <c r="D73" s="231"/>
      <c r="E73" s="232"/>
      <c r="F73" s="231" t="s">
        <v>654</v>
      </c>
      <c r="G73" s="237"/>
      <c r="H73" s="231"/>
      <c r="I73" s="231"/>
      <c r="J73" s="231"/>
      <c r="K73" s="239"/>
    </row>
    <row r="74" spans="1:11" x14ac:dyDescent="0.3">
      <c r="A74" s="231" t="s">
        <v>704</v>
      </c>
      <c r="B74" s="231">
        <v>37</v>
      </c>
      <c r="C74" s="231"/>
      <c r="D74" s="231"/>
      <c r="E74" s="232"/>
      <c r="F74" s="231"/>
      <c r="G74" s="237"/>
      <c r="H74" s="231"/>
      <c r="I74" s="231"/>
      <c r="J74" s="231"/>
      <c r="K74" s="239"/>
    </row>
    <row r="75" spans="1:11" x14ac:dyDescent="0.3">
      <c r="A75" s="231" t="s">
        <v>705</v>
      </c>
      <c r="B75" s="231">
        <v>38</v>
      </c>
      <c r="C75" s="231"/>
      <c r="D75" s="231"/>
      <c r="E75" s="232"/>
      <c r="F75" s="231"/>
      <c r="G75" s="237"/>
      <c r="H75" s="231"/>
      <c r="I75" s="231"/>
      <c r="J75" s="231"/>
      <c r="K75" s="234"/>
    </row>
    <row r="76" spans="1:11" x14ac:dyDescent="0.3">
      <c r="A76" s="231" t="s">
        <v>706</v>
      </c>
      <c r="B76" s="231">
        <v>39</v>
      </c>
      <c r="C76" s="231"/>
      <c r="D76" s="231"/>
      <c r="E76" s="232"/>
      <c r="F76" s="231"/>
      <c r="G76" s="237"/>
      <c r="H76" s="231"/>
      <c r="I76" s="231"/>
      <c r="J76" s="231"/>
      <c r="K76" s="231"/>
    </row>
    <row r="77" spans="1:11" x14ac:dyDescent="0.3">
      <c r="A77" s="231"/>
      <c r="B77" s="231"/>
      <c r="C77" s="231"/>
      <c r="D77" s="231"/>
      <c r="E77" s="232"/>
      <c r="F77" s="231"/>
      <c r="G77" s="237"/>
      <c r="H77" s="231"/>
      <c r="I77" s="231"/>
      <c r="J77" s="231"/>
      <c r="K77" s="231"/>
    </row>
    <row r="78" spans="1:11" x14ac:dyDescent="0.3">
      <c r="A78" s="230" t="s">
        <v>655</v>
      </c>
      <c r="B78" s="231"/>
      <c r="C78" s="231"/>
      <c r="D78" s="231"/>
      <c r="E78" s="232"/>
      <c r="F78" s="231"/>
      <c r="G78" s="237"/>
      <c r="H78" s="231"/>
      <c r="I78" s="231"/>
      <c r="J78" s="231"/>
      <c r="K78" s="231"/>
    </row>
    <row r="79" spans="1:11" x14ac:dyDescent="0.3">
      <c r="A79" s="231" t="s">
        <v>109</v>
      </c>
      <c r="B79" s="231">
        <v>1</v>
      </c>
      <c r="C79" s="231"/>
      <c r="D79" s="231"/>
      <c r="E79" s="232"/>
      <c r="F79" s="231"/>
      <c r="G79" s="237"/>
      <c r="H79" s="231"/>
      <c r="I79" s="231"/>
      <c r="J79" s="231"/>
      <c r="K79" s="231"/>
    </row>
    <row r="80" spans="1:11" x14ac:dyDescent="0.3">
      <c r="A80" s="231" t="s">
        <v>131</v>
      </c>
      <c r="B80" s="231">
        <v>2</v>
      </c>
      <c r="C80" s="231"/>
      <c r="D80" s="231"/>
      <c r="E80" s="232"/>
      <c r="F80" s="231"/>
      <c r="G80" s="237"/>
      <c r="H80" s="231"/>
      <c r="I80" s="231"/>
      <c r="J80" s="231"/>
      <c r="K80" s="231"/>
    </row>
    <row r="81" spans="1:7" x14ac:dyDescent="0.3">
      <c r="A81" s="231" t="s">
        <v>119</v>
      </c>
      <c r="B81" s="231">
        <v>3</v>
      </c>
      <c r="C81" s="231"/>
      <c r="D81" s="231"/>
      <c r="E81" s="232"/>
      <c r="F81" s="231"/>
      <c r="G81" s="237"/>
    </row>
    <row r="82" spans="1:7" x14ac:dyDescent="0.3">
      <c r="A82" s="231" t="s">
        <v>136</v>
      </c>
      <c r="B82" s="231">
        <v>4</v>
      </c>
      <c r="C82" s="231"/>
      <c r="D82" s="231"/>
      <c r="E82" s="232"/>
      <c r="F82" s="231"/>
      <c r="G82" s="237"/>
    </row>
    <row r="83" spans="1:7" x14ac:dyDescent="0.3">
      <c r="A83" s="231" t="s">
        <v>707</v>
      </c>
      <c r="B83" s="231">
        <v>6</v>
      </c>
      <c r="C83" s="231"/>
      <c r="D83" s="231"/>
      <c r="E83" s="232"/>
      <c r="F83" s="231"/>
      <c r="G83" s="237"/>
    </row>
    <row r="84" spans="1:7" x14ac:dyDescent="0.3">
      <c r="A84" s="231" t="s">
        <v>143</v>
      </c>
      <c r="B84" s="231">
        <v>7</v>
      </c>
      <c r="C84" s="231"/>
      <c r="D84" s="231"/>
      <c r="E84" s="232"/>
      <c r="F84" s="231"/>
      <c r="G84" s="237"/>
    </row>
    <row r="85" spans="1:7" x14ac:dyDescent="0.3">
      <c r="A85" s="231" t="s">
        <v>708</v>
      </c>
      <c r="B85" s="231">
        <v>8</v>
      </c>
      <c r="C85" s="231"/>
      <c r="D85" s="231"/>
      <c r="E85" s="232"/>
      <c r="F85" s="231"/>
      <c r="G85" s="237"/>
    </row>
    <row r="86" spans="1:7" x14ac:dyDescent="0.3">
      <c r="A86" s="231" t="s">
        <v>709</v>
      </c>
      <c r="B86" s="231">
        <v>9</v>
      </c>
      <c r="C86" s="231"/>
      <c r="D86" s="231"/>
      <c r="E86" s="232"/>
      <c r="F86" s="231"/>
      <c r="G86" s="237"/>
    </row>
    <row r="87" spans="1:7" x14ac:dyDescent="0.3">
      <c r="A87" s="231" t="s">
        <v>710</v>
      </c>
      <c r="B87" s="231">
        <v>10</v>
      </c>
      <c r="C87" s="231"/>
      <c r="D87" s="231"/>
      <c r="E87" s="232"/>
      <c r="F87" s="231"/>
      <c r="G87" s="237"/>
    </row>
    <row r="88" spans="1:7" x14ac:dyDescent="0.3">
      <c r="A88" s="231" t="s">
        <v>19</v>
      </c>
      <c r="B88" s="231">
        <v>88</v>
      </c>
      <c r="C88" s="231"/>
      <c r="D88" s="231"/>
      <c r="E88" s="232"/>
      <c r="F88" s="231"/>
      <c r="G88" s="237"/>
    </row>
    <row r="89" spans="1:7" x14ac:dyDescent="0.3">
      <c r="A89" s="231"/>
      <c r="B89" s="231"/>
      <c r="C89" s="231"/>
      <c r="D89" s="231"/>
      <c r="E89" s="232"/>
      <c r="F89" s="231"/>
      <c r="G89" s="237"/>
    </row>
    <row r="90" spans="1:7" x14ac:dyDescent="0.3">
      <c r="A90" s="231"/>
      <c r="B90" s="231"/>
      <c r="C90" s="231"/>
      <c r="D90" s="231"/>
      <c r="E90" s="232"/>
      <c r="F90" s="231"/>
      <c r="G90" s="237"/>
    </row>
    <row r="91" spans="1:7" x14ac:dyDescent="0.3">
      <c r="A91" s="230" t="s">
        <v>656</v>
      </c>
      <c r="B91" s="231"/>
      <c r="C91" s="231"/>
      <c r="D91" s="231"/>
      <c r="E91" s="232"/>
      <c r="F91" s="231"/>
      <c r="G91" s="237"/>
    </row>
    <row r="92" spans="1:7" x14ac:dyDescent="0.3">
      <c r="A92" s="231"/>
      <c r="B92" s="231"/>
      <c r="C92" s="231"/>
      <c r="D92" s="231"/>
      <c r="E92" s="232"/>
      <c r="F92" s="231"/>
      <c r="G92" s="237"/>
    </row>
    <row r="93" spans="1:7" x14ac:dyDescent="0.3">
      <c r="A93" s="231" t="s">
        <v>110</v>
      </c>
      <c r="B93" s="231">
        <v>1</v>
      </c>
      <c r="C93" s="231"/>
      <c r="D93" s="231"/>
      <c r="E93" s="232"/>
      <c r="F93" s="231"/>
      <c r="G93" s="237"/>
    </row>
    <row r="94" spans="1:7" x14ac:dyDescent="0.3">
      <c r="A94" s="231" t="s">
        <v>711</v>
      </c>
      <c r="B94" s="231">
        <v>2</v>
      </c>
      <c r="C94" s="231"/>
      <c r="D94" s="231"/>
      <c r="E94" s="232"/>
      <c r="F94" s="231"/>
      <c r="G94" s="237"/>
    </row>
    <row r="95" spans="1:7" x14ac:dyDescent="0.3">
      <c r="A95" s="231" t="s">
        <v>712</v>
      </c>
      <c r="B95" s="231">
        <v>3</v>
      </c>
      <c r="C95" s="231"/>
      <c r="D95" s="231"/>
      <c r="E95" s="232"/>
      <c r="F95" s="231"/>
      <c r="G95" s="237"/>
    </row>
    <row r="96" spans="1:7" x14ac:dyDescent="0.3">
      <c r="A96" s="231" t="s">
        <v>713</v>
      </c>
      <c r="B96" s="231">
        <v>4</v>
      </c>
      <c r="C96" s="231"/>
      <c r="D96" s="231"/>
      <c r="E96" s="232"/>
      <c r="F96" s="231"/>
      <c r="G96" s="237"/>
    </row>
    <row r="97" spans="1:7" x14ac:dyDescent="0.3">
      <c r="A97" s="231" t="s">
        <v>714</v>
      </c>
      <c r="B97" s="231">
        <v>5</v>
      </c>
      <c r="C97" s="231"/>
      <c r="D97" s="231"/>
      <c r="E97" s="232"/>
      <c r="F97" s="231"/>
      <c r="G97" s="237"/>
    </row>
    <row r="98" spans="1:7" x14ac:dyDescent="0.3">
      <c r="A98" s="231" t="s">
        <v>149</v>
      </c>
      <c r="B98" s="231">
        <v>14</v>
      </c>
      <c r="C98" s="231"/>
      <c r="D98" s="231"/>
      <c r="E98" s="232"/>
      <c r="F98" s="231"/>
      <c r="G98" s="237"/>
    </row>
    <row r="99" spans="1:7" x14ac:dyDescent="0.3">
      <c r="A99" s="231" t="s">
        <v>715</v>
      </c>
      <c r="B99" s="231">
        <v>15</v>
      </c>
      <c r="C99" s="231"/>
      <c r="D99" s="231"/>
      <c r="E99" s="232"/>
      <c r="F99" s="231"/>
      <c r="G99" s="237"/>
    </row>
    <row r="100" spans="1:7" x14ac:dyDescent="0.3">
      <c r="A100" s="231" t="s">
        <v>716</v>
      </c>
      <c r="B100" s="231">
        <v>16</v>
      </c>
      <c r="C100" s="231"/>
      <c r="D100" s="231"/>
      <c r="E100" s="232"/>
      <c r="F100" s="231"/>
      <c r="G100" s="237"/>
    </row>
    <row r="101" spans="1:7" x14ac:dyDescent="0.3">
      <c r="A101" s="231" t="s">
        <v>717</v>
      </c>
      <c r="B101" s="231">
        <v>17</v>
      </c>
      <c r="C101" s="231"/>
      <c r="D101" s="231"/>
      <c r="E101" s="232"/>
      <c r="F101" s="231"/>
      <c r="G101" s="237"/>
    </row>
    <row r="102" spans="1:7" x14ac:dyDescent="0.3">
      <c r="A102" s="231" t="s">
        <v>718</v>
      </c>
      <c r="B102" s="231">
        <v>18</v>
      </c>
      <c r="C102" s="231"/>
      <c r="D102" s="231"/>
      <c r="E102" s="232"/>
      <c r="F102" s="231"/>
      <c r="G102" s="237"/>
    </row>
    <row r="103" spans="1:7" x14ac:dyDescent="0.3">
      <c r="A103" s="231" t="s">
        <v>719</v>
      </c>
      <c r="B103" s="231">
        <v>77</v>
      </c>
      <c r="C103" s="231"/>
      <c r="D103" s="231"/>
      <c r="E103" s="232"/>
      <c r="F103" s="231"/>
      <c r="G103" s="237"/>
    </row>
    <row r="104" spans="1:7" x14ac:dyDescent="0.3">
      <c r="A104" s="231" t="s">
        <v>19</v>
      </c>
      <c r="B104" s="231">
        <v>88</v>
      </c>
      <c r="C104" s="231"/>
      <c r="D104" s="231"/>
      <c r="E104" s="232"/>
      <c r="F104" s="231"/>
      <c r="G104" s="237"/>
    </row>
    <row r="105" spans="1:7" x14ac:dyDescent="0.3">
      <c r="A105" s="231"/>
      <c r="B105" s="231"/>
      <c r="C105" s="231"/>
      <c r="D105" s="231"/>
      <c r="E105" s="232"/>
      <c r="F105" s="231"/>
      <c r="G105" s="237"/>
    </row>
    <row r="106" spans="1:7" x14ac:dyDescent="0.3">
      <c r="A106" s="230" t="s">
        <v>657</v>
      </c>
      <c r="B106" s="231"/>
      <c r="C106" s="231"/>
      <c r="D106" s="231"/>
      <c r="E106" s="232"/>
      <c r="F106" s="231"/>
      <c r="G106" s="237"/>
    </row>
    <row r="107" spans="1:7" x14ac:dyDescent="0.3">
      <c r="A107" s="231"/>
      <c r="B107" s="231"/>
      <c r="C107" s="231"/>
      <c r="D107" s="231"/>
      <c r="E107" s="232"/>
      <c r="F107" s="231"/>
      <c r="G107" s="237"/>
    </row>
    <row r="108" spans="1:7" x14ac:dyDescent="0.3">
      <c r="A108" s="231" t="s">
        <v>114</v>
      </c>
      <c r="B108" s="231">
        <v>1</v>
      </c>
      <c r="C108" s="231"/>
      <c r="D108" s="231"/>
      <c r="E108" s="232"/>
      <c r="F108" s="231"/>
      <c r="G108" s="237"/>
    </row>
    <row r="109" spans="1:7" x14ac:dyDescent="0.3">
      <c r="A109" s="231" t="s">
        <v>132</v>
      </c>
      <c r="B109" s="231">
        <v>4</v>
      </c>
      <c r="C109" s="231"/>
      <c r="D109" s="231"/>
      <c r="E109" s="232"/>
      <c r="F109" s="231"/>
      <c r="G109" s="237"/>
    </row>
    <row r="110" spans="1:7" x14ac:dyDescent="0.3">
      <c r="A110" s="231" t="s">
        <v>720</v>
      </c>
      <c r="B110" s="231">
        <v>6</v>
      </c>
      <c r="C110" s="231"/>
      <c r="D110" s="231"/>
      <c r="E110" s="232"/>
      <c r="F110" s="231"/>
      <c r="G110" s="237"/>
    </row>
    <row r="111" spans="1:7" x14ac:dyDescent="0.3">
      <c r="A111" s="231" t="s">
        <v>721</v>
      </c>
      <c r="B111" s="231">
        <v>7</v>
      </c>
      <c r="C111" s="231"/>
      <c r="D111" s="231"/>
      <c r="E111" s="232"/>
      <c r="F111" s="231"/>
      <c r="G111" s="237"/>
    </row>
    <row r="112" spans="1:7" x14ac:dyDescent="0.3">
      <c r="A112" s="231" t="s">
        <v>722</v>
      </c>
      <c r="B112" s="231">
        <v>9</v>
      </c>
      <c r="C112" s="231"/>
      <c r="D112" s="231"/>
      <c r="E112" s="232"/>
      <c r="F112" s="231"/>
      <c r="G112" s="237"/>
    </row>
    <row r="113" spans="1:7" x14ac:dyDescent="0.3">
      <c r="A113" s="231" t="s">
        <v>723</v>
      </c>
      <c r="B113" s="231">
        <v>10</v>
      </c>
      <c r="C113" s="231"/>
      <c r="D113" s="231"/>
      <c r="E113" s="232"/>
      <c r="F113" s="231"/>
      <c r="G113" s="237"/>
    </row>
    <row r="114" spans="1:7" x14ac:dyDescent="0.3">
      <c r="A114" s="231" t="s">
        <v>724</v>
      </c>
      <c r="B114" s="231">
        <v>11</v>
      </c>
      <c r="C114" s="231"/>
      <c r="D114" s="231"/>
      <c r="E114" s="232"/>
      <c r="F114" s="231"/>
      <c r="G114" s="237"/>
    </row>
    <row r="115" spans="1:7" x14ac:dyDescent="0.3">
      <c r="A115" s="231" t="s">
        <v>725</v>
      </c>
      <c r="B115" s="231">
        <v>12</v>
      </c>
      <c r="C115" s="231"/>
      <c r="D115" s="231"/>
      <c r="E115" s="232"/>
      <c r="F115" s="231"/>
      <c r="G115" s="237"/>
    </row>
    <row r="116" spans="1:7" x14ac:dyDescent="0.3">
      <c r="A116" s="231" t="s">
        <v>726</v>
      </c>
      <c r="B116" s="231">
        <v>13</v>
      </c>
      <c r="C116" s="231"/>
      <c r="D116" s="231"/>
      <c r="E116" s="232"/>
      <c r="F116" s="231"/>
      <c r="G116" s="237"/>
    </row>
    <row r="117" spans="1:7" x14ac:dyDescent="0.3">
      <c r="A117" s="231" t="s">
        <v>727</v>
      </c>
      <c r="B117" s="231">
        <v>14</v>
      </c>
      <c r="C117" s="231"/>
      <c r="D117" s="231"/>
      <c r="E117" s="232"/>
      <c r="F117" s="231"/>
      <c r="G117" s="237"/>
    </row>
    <row r="118" spans="1:7" x14ac:dyDescent="0.3">
      <c r="A118" s="231" t="s">
        <v>719</v>
      </c>
      <c r="B118" s="231">
        <v>77</v>
      </c>
      <c r="C118" s="231"/>
      <c r="D118" s="231"/>
      <c r="E118" s="232"/>
      <c r="F118" s="231"/>
      <c r="G118" s="237"/>
    </row>
    <row r="119" spans="1:7" x14ac:dyDescent="0.3">
      <c r="A119" s="231" t="s">
        <v>19</v>
      </c>
      <c r="B119" s="231">
        <v>88</v>
      </c>
      <c r="C119" s="231"/>
      <c r="D119" s="231"/>
      <c r="E119" s="232"/>
      <c r="F119" s="231"/>
      <c r="G119" s="237"/>
    </row>
    <row r="120" spans="1:7" x14ac:dyDescent="0.3">
      <c r="A120" s="231"/>
      <c r="B120" s="231"/>
      <c r="C120" s="231"/>
      <c r="D120" s="231"/>
      <c r="E120" s="232"/>
      <c r="F120" s="231"/>
      <c r="G120" s="2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Collision Diagram Crash Info</vt:lpstr>
      <vt:lpstr>s4_crash_Seg-69</vt:lpstr>
      <vt:lpstr>Seg - 69-SR 869</vt:lpstr>
      <vt:lpstr>s4_crash_Seg-71</vt:lpstr>
      <vt:lpstr>Seg 71-SR 869</vt:lpstr>
      <vt:lpstr>KEYS</vt:lpstr>
      <vt:lpstr>'Collision Diagram Crash Info'!Print_Area</vt:lpstr>
      <vt:lpstr>'Collision Diagram Crash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Bojorge, Carlos</dc:creator>
  <cp:lastModifiedBy>Bettger, Todd D.</cp:lastModifiedBy>
  <cp:lastPrinted>2023-04-05T17:54:03Z</cp:lastPrinted>
  <dcterms:created xsi:type="dcterms:W3CDTF">2018-09-10T16:31:42Z</dcterms:created>
  <dcterms:modified xsi:type="dcterms:W3CDTF">2023-04-05T17:55:37Z</dcterms:modified>
</cp:coreProperties>
</file>