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ot.sharepoint.com/sites/TP-TD/Design/Tolls/Scope Units  RFP/Tab 31T Templates/"/>
    </mc:Choice>
  </mc:AlternateContent>
  <xr:revisionPtr revIDLastSave="531" documentId="13_ncr:1_{3DBAF8C6-CB31-4981-B26D-63F79C21034E}" xr6:coauthVersionLast="47" xr6:coauthVersionMax="47" xr10:uidLastSave="{965395E3-B048-4F98-9763-A80BCE35AD17}"/>
  <bookViews>
    <workbookView xWindow="39880" yWindow="1480" windowWidth="28800" windowHeight="15460" xr2:uid="{C589CD88-7840-4D96-B9B9-5CB8582133CB}"/>
  </bookViews>
  <sheets>
    <sheet name="31T. Toll Facility Develop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6" i="1" s="1"/>
  <c r="H52" i="1"/>
  <c r="H53" i="1" s="1"/>
  <c r="H68" i="1"/>
  <c r="H70" i="1"/>
  <c r="H83" i="1"/>
  <c r="H84" i="1" s="1"/>
  <c r="H137" i="1"/>
  <c r="H175" i="1"/>
  <c r="H176" i="1" s="1"/>
  <c r="E32" i="1"/>
  <c r="G49" i="1"/>
  <c r="G33" i="1"/>
  <c r="G18" i="1"/>
  <c r="E24" i="1"/>
  <c r="G204" i="1"/>
  <c r="H86" i="1" l="1"/>
  <c r="H54" i="1"/>
  <c r="H55" i="1"/>
  <c r="H85" i="1"/>
  <c r="H37" i="1"/>
  <c r="H38" i="1"/>
  <c r="H69" i="1"/>
  <c r="H71" i="1" s="1"/>
  <c r="H139" i="1"/>
  <c r="H138" i="1"/>
  <c r="H177" i="1"/>
  <c r="H178" i="1" s="1"/>
  <c r="G167" i="1"/>
  <c r="G166" i="1"/>
  <c r="N165" i="1"/>
  <c r="G165" i="1"/>
  <c r="G163" i="1"/>
  <c r="G162" i="1"/>
  <c r="G161" i="1"/>
  <c r="N160" i="1"/>
  <c r="G160" i="1"/>
  <c r="G159" i="1"/>
  <c r="G158" i="1"/>
  <c r="N157" i="1"/>
  <c r="G157" i="1"/>
  <c r="G156" i="1"/>
  <c r="G155" i="1"/>
  <c r="N154" i="1"/>
  <c r="G154" i="1"/>
  <c r="G153" i="1"/>
  <c r="G152" i="1"/>
  <c r="G151" i="1"/>
  <c r="N150" i="1"/>
  <c r="G150" i="1"/>
  <c r="G149" i="1"/>
  <c r="N148" i="1"/>
  <c r="G148" i="1"/>
  <c r="G147" i="1"/>
  <c r="G146" i="1"/>
  <c r="G30" i="1"/>
  <c r="G29" i="1"/>
  <c r="N29" i="1"/>
  <c r="E23" i="1"/>
  <c r="H211" i="1"/>
  <c r="J211" i="1"/>
  <c r="H210" i="1"/>
  <c r="J210" i="1"/>
  <c r="H212" i="1"/>
  <c r="J212" i="1"/>
  <c r="E17" i="1"/>
  <c r="F212" i="1"/>
  <c r="F211" i="1"/>
  <c r="F210" i="1"/>
  <c r="E114" i="1"/>
  <c r="E107" i="1"/>
  <c r="E106" i="1"/>
  <c r="E96" i="1"/>
  <c r="E95" i="1"/>
  <c r="E92" i="1"/>
  <c r="E91" i="1"/>
  <c r="E90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78" i="1"/>
  <c r="E77" i="1"/>
  <c r="E76" i="1"/>
  <c r="E75" i="1"/>
  <c r="E74" i="1"/>
  <c r="E63" i="1"/>
  <c r="E62" i="1"/>
  <c r="E61" i="1"/>
  <c r="E60" i="1"/>
  <c r="E59" i="1"/>
  <c r="E58" i="1"/>
  <c r="E47" i="1"/>
  <c r="E46" i="1"/>
  <c r="E45" i="1"/>
  <c r="E44" i="1"/>
  <c r="E43" i="1"/>
  <c r="E42" i="1"/>
  <c r="E41" i="1"/>
  <c r="E27" i="1"/>
  <c r="E25" i="1"/>
  <c r="E20" i="1"/>
  <c r="E19" i="1"/>
  <c r="H140" i="1" l="1"/>
  <c r="H180" i="1"/>
  <c r="N184" i="1"/>
  <c r="I175" i="1"/>
  <c r="I177" i="1" s="1"/>
  <c r="J175" i="1"/>
  <c r="J177" i="1" s="1"/>
  <c r="N172" i="1"/>
  <c r="G172" i="1"/>
  <c r="N144" i="1"/>
  <c r="G144" i="1"/>
  <c r="N147" i="1"/>
  <c r="N146" i="1"/>
  <c r="N145" i="1"/>
  <c r="G145" i="1"/>
  <c r="N143" i="1"/>
  <c r="G143" i="1"/>
  <c r="N164" i="1"/>
  <c r="G164" i="1"/>
  <c r="N177" i="1"/>
  <c r="N176" i="1"/>
  <c r="N174" i="1"/>
  <c r="G174" i="1"/>
  <c r="N173" i="1"/>
  <c r="G173" i="1"/>
  <c r="N171" i="1"/>
  <c r="G171" i="1"/>
  <c r="N170" i="1"/>
  <c r="N169" i="1"/>
  <c r="G169" i="1"/>
  <c r="N168" i="1"/>
  <c r="G168" i="1"/>
  <c r="N133" i="1"/>
  <c r="G133" i="1"/>
  <c r="N131" i="1"/>
  <c r="N118" i="1"/>
  <c r="G118" i="1"/>
  <c r="N117" i="1"/>
  <c r="G117" i="1"/>
  <c r="N122" i="1"/>
  <c r="G122" i="1"/>
  <c r="N121" i="1"/>
  <c r="G121" i="1"/>
  <c r="N120" i="1"/>
  <c r="G120" i="1"/>
  <c r="N119" i="1"/>
  <c r="G119" i="1"/>
  <c r="N126" i="1"/>
  <c r="G126" i="1"/>
  <c r="N125" i="1"/>
  <c r="G125" i="1"/>
  <c r="N124" i="1"/>
  <c r="G124" i="1"/>
  <c r="N123" i="1"/>
  <c r="G123" i="1"/>
  <c r="N128" i="1"/>
  <c r="G128" i="1"/>
  <c r="N127" i="1"/>
  <c r="G127" i="1"/>
  <c r="N130" i="1"/>
  <c r="G130" i="1"/>
  <c r="N129" i="1"/>
  <c r="G129" i="1"/>
  <c r="N114" i="1"/>
  <c r="G114" i="1"/>
  <c r="G111" i="1"/>
  <c r="G113" i="1"/>
  <c r="G112" i="1"/>
  <c r="N110" i="1"/>
  <c r="G110" i="1"/>
  <c r="N115" i="1"/>
  <c r="G109" i="1"/>
  <c r="N108" i="1"/>
  <c r="G108" i="1"/>
  <c r="N107" i="1"/>
  <c r="G107" i="1"/>
  <c r="N106" i="1"/>
  <c r="G106" i="1"/>
  <c r="G94" i="1"/>
  <c r="N93" i="1"/>
  <c r="G93" i="1"/>
  <c r="G101" i="1"/>
  <c r="G100" i="1"/>
  <c r="N99" i="1"/>
  <c r="G99" i="1"/>
  <c r="N95" i="1"/>
  <c r="G95" i="1"/>
  <c r="G103" i="1"/>
  <c r="G102" i="1"/>
  <c r="N98" i="1"/>
  <c r="G98" i="1"/>
  <c r="N97" i="1"/>
  <c r="G97" i="1"/>
  <c r="N139" i="1"/>
  <c r="N138" i="1"/>
  <c r="J137" i="1"/>
  <c r="J139" i="1" s="1"/>
  <c r="I137" i="1"/>
  <c r="I139" i="1" s="1"/>
  <c r="N136" i="1"/>
  <c r="G136" i="1"/>
  <c r="N135" i="1"/>
  <c r="G135" i="1"/>
  <c r="N134" i="1"/>
  <c r="G134" i="1"/>
  <c r="N104" i="1"/>
  <c r="N96" i="1"/>
  <c r="G96" i="1"/>
  <c r="N92" i="1"/>
  <c r="G92" i="1"/>
  <c r="N91" i="1"/>
  <c r="G91" i="1"/>
  <c r="N90" i="1"/>
  <c r="G90" i="1"/>
  <c r="N85" i="1"/>
  <c r="N84" i="1"/>
  <c r="J83" i="1"/>
  <c r="J85" i="1" s="1"/>
  <c r="I83" i="1"/>
  <c r="N82" i="1"/>
  <c r="G82" i="1"/>
  <c r="N81" i="1"/>
  <c r="G81" i="1"/>
  <c r="N80" i="1"/>
  <c r="G80" i="1"/>
  <c r="N79" i="1"/>
  <c r="N78" i="1"/>
  <c r="G78" i="1"/>
  <c r="N77" i="1"/>
  <c r="G77" i="1"/>
  <c r="N76" i="1"/>
  <c r="G76" i="1"/>
  <c r="N75" i="1"/>
  <c r="G75" i="1"/>
  <c r="N74" i="1"/>
  <c r="G74" i="1"/>
  <c r="N70" i="1"/>
  <c r="N69" i="1"/>
  <c r="J68" i="1"/>
  <c r="J69" i="1" s="1"/>
  <c r="I68" i="1"/>
  <c r="I70" i="1" s="1"/>
  <c r="N67" i="1"/>
  <c r="G67" i="1"/>
  <c r="N66" i="1"/>
  <c r="G66" i="1"/>
  <c r="N65" i="1"/>
  <c r="G65" i="1"/>
  <c r="N64" i="1"/>
  <c r="N63" i="1"/>
  <c r="G63" i="1"/>
  <c r="N62" i="1"/>
  <c r="G62" i="1"/>
  <c r="N61" i="1"/>
  <c r="G61" i="1"/>
  <c r="N60" i="1"/>
  <c r="G60" i="1"/>
  <c r="N59" i="1"/>
  <c r="G59" i="1"/>
  <c r="N58" i="1"/>
  <c r="G58" i="1"/>
  <c r="J52" i="1"/>
  <c r="J54" i="1" s="1"/>
  <c r="I52" i="1"/>
  <c r="I54" i="1" s="1"/>
  <c r="G51" i="1"/>
  <c r="N50" i="1"/>
  <c r="G50" i="1"/>
  <c r="N51" i="1"/>
  <c r="N49" i="1"/>
  <c r="N48" i="1"/>
  <c r="N47" i="1"/>
  <c r="G47" i="1"/>
  <c r="N46" i="1"/>
  <c r="G46" i="1"/>
  <c r="N45" i="1"/>
  <c r="G45" i="1"/>
  <c r="N44" i="1"/>
  <c r="G44" i="1"/>
  <c r="N43" i="1"/>
  <c r="G43" i="1"/>
  <c r="N42" i="1"/>
  <c r="G42" i="1"/>
  <c r="N41" i="1"/>
  <c r="G41" i="1"/>
  <c r="N54" i="1"/>
  <c r="N53" i="1"/>
  <c r="N183" i="1"/>
  <c r="N181" i="1"/>
  <c r="N37" i="1"/>
  <c r="N36" i="1"/>
  <c r="N34" i="1"/>
  <c r="N33" i="1"/>
  <c r="N31" i="1"/>
  <c r="N28" i="1"/>
  <c r="N27" i="1"/>
  <c r="N26" i="1"/>
  <c r="N25" i="1"/>
  <c r="N23" i="1"/>
  <c r="N21" i="1"/>
  <c r="N20" i="1"/>
  <c r="N19" i="1"/>
  <c r="N18" i="1"/>
  <c r="N17" i="1"/>
  <c r="N13" i="1"/>
  <c r="H184" i="1" l="1"/>
  <c r="H185" i="1"/>
  <c r="J176" i="1"/>
  <c r="G175" i="1"/>
  <c r="G176" i="1" s="1"/>
  <c r="I176" i="1"/>
  <c r="I178" i="1" s="1"/>
  <c r="I138" i="1"/>
  <c r="I140" i="1" s="1"/>
  <c r="J138" i="1"/>
  <c r="I85" i="1"/>
  <c r="G137" i="1"/>
  <c r="I84" i="1"/>
  <c r="G83" i="1"/>
  <c r="I69" i="1"/>
  <c r="I71" i="1" s="1"/>
  <c r="J70" i="1"/>
  <c r="J71" i="1" s="1"/>
  <c r="J84" i="1"/>
  <c r="J86" i="1" s="1"/>
  <c r="G52" i="1"/>
  <c r="G54" i="1" s="1"/>
  <c r="G68" i="1"/>
  <c r="J53" i="1"/>
  <c r="I53" i="1"/>
  <c r="G177" i="1" l="1"/>
  <c r="J178" i="1"/>
  <c r="G84" i="1"/>
  <c r="G139" i="1"/>
  <c r="G138" i="1"/>
  <c r="G53" i="1"/>
  <c r="I86" i="1"/>
  <c r="G85" i="1"/>
  <c r="J140" i="1"/>
  <c r="G70" i="1"/>
  <c r="G69" i="1"/>
  <c r="G212" i="1" l="1"/>
  <c r="G178" i="1"/>
  <c r="G71" i="1"/>
  <c r="G140" i="1"/>
  <c r="G86" i="1"/>
  <c r="G205" i="1"/>
  <c r="G203" i="1"/>
  <c r="G202" i="1"/>
  <c r="G201" i="1"/>
  <c r="G200" i="1"/>
  <c r="F194" i="1"/>
  <c r="E194" i="1"/>
  <c r="E197" i="1" s="1"/>
  <c r="G182" i="1" s="1"/>
  <c r="D194" i="1"/>
  <c r="D197" i="1" s="1"/>
  <c r="E181" i="1" s="1"/>
  <c r="G181" i="1" s="1"/>
  <c r="G206" i="1" l="1"/>
  <c r="G183" i="1" s="1"/>
  <c r="G34" i="1" l="1"/>
  <c r="G32" i="1"/>
  <c r="G21" i="1"/>
  <c r="G13" i="1"/>
  <c r="G31" i="1"/>
  <c r="G27" i="1" l="1"/>
  <c r="G26" i="1"/>
  <c r="G25" i="1"/>
  <c r="G24" i="1"/>
  <c r="G23" i="1"/>
  <c r="G22" i="1"/>
  <c r="G20" i="1"/>
  <c r="G17" i="1"/>
  <c r="G15" i="1"/>
  <c r="I211" i="1" s="1"/>
  <c r="G16" i="1"/>
  <c r="I212" i="1" s="1"/>
  <c r="G14" i="1"/>
  <c r="J35" i="1"/>
  <c r="I35" i="1"/>
  <c r="G19" i="1" l="1"/>
  <c r="G35" i="1" s="1"/>
  <c r="F209" i="1"/>
  <c r="I36" i="1"/>
  <c r="J36" i="1"/>
  <c r="I37" i="1"/>
  <c r="J37" i="1"/>
  <c r="J38" i="1" l="1"/>
  <c r="I38" i="1"/>
  <c r="I210" i="1" s="1"/>
  <c r="G37" i="1"/>
  <c r="G36" i="1"/>
  <c r="I55" i="1" l="1"/>
  <c r="J55" i="1"/>
  <c r="J180" i="1" s="1"/>
  <c r="G38" i="1"/>
  <c r="G210" i="1" s="1"/>
  <c r="I180" i="1" l="1"/>
  <c r="I184" i="1" s="1"/>
  <c r="I185" i="1" s="1"/>
  <c r="I209" i="1" s="1"/>
  <c r="H209" i="1"/>
  <c r="J184" i="1"/>
  <c r="J185" i="1" s="1"/>
  <c r="J209" i="1" s="1"/>
  <c r="G55" i="1"/>
  <c r="G211" i="1" s="1"/>
  <c r="G180" i="1" l="1"/>
  <c r="G184" i="1" s="1"/>
  <c r="G185" i="1" s="1"/>
  <c r="G20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Buck, Ryan</author>
    <author>Tosspon, Jason</author>
  </authors>
  <commentList>
    <comment ref="G10" authorId="0" shapeId="0" xr:uid="{34AA8845-5FC6-4DD0-8C4E-CF2A25245D16}">
      <text>
        <r>
          <rPr>
            <sz val="9"/>
            <color indexed="81"/>
            <rFont val="Tahoma"/>
            <family val="2"/>
          </rPr>
          <t>Calculated Staff Hours represent a recommended starting point for negotiations based on established guidelines.</t>
        </r>
      </text>
    </comment>
    <comment ref="H10" authorId="0" shapeId="0" xr:uid="{EA101677-70D8-4A5F-9043-423FC6F1249D}">
      <text>
        <r>
          <rPr>
            <sz val="9"/>
            <color indexed="81"/>
            <rFont val="Tahoma"/>
            <family val="2"/>
          </rPr>
          <t>FDOT recommended staff hours for the project. These hours may differ from the calculated staff hours recommended.</t>
        </r>
      </text>
    </comment>
    <comment ref="I10" authorId="0" shapeId="0" xr:uid="{D329CCA2-C9B8-4537-993E-484A98E298E0}">
      <text>
        <r>
          <rPr>
            <sz val="9"/>
            <color indexed="81"/>
            <rFont val="Tahoma"/>
            <family val="2"/>
          </rPr>
          <t>Consultant recommended staff hours for the project. These hours may differ from the calculated staff hours recommended.</t>
        </r>
      </text>
    </comment>
    <comment ref="J10" authorId="0" shapeId="0" xr:uid="{8DA9BC85-0B58-4706-A51B-81915B093E5A}">
      <text>
        <r>
          <rPr>
            <sz val="9"/>
            <color indexed="81"/>
            <rFont val="Tahoma"/>
            <family val="2"/>
          </rPr>
          <t>Final negotiated staff hours for the project.</t>
        </r>
      </text>
    </comment>
    <comment ref="E13" authorId="0" shapeId="0" xr:uid="{B6733429-471C-4D98-A64F-CFDBF4B07343}">
      <text>
        <r>
          <rPr>
            <sz val="9"/>
            <color indexed="81"/>
            <rFont val="Tahoma"/>
            <family val="2"/>
          </rPr>
          <t>Is a Master Key Sheet required?
Yes=1
No=0</t>
        </r>
      </text>
    </comment>
    <comment ref="E14" authorId="0" shapeId="0" xr:uid="{3DB65105-7DD9-4E83-AD02-D5DBCE824C79}">
      <text>
        <r>
          <rPr>
            <sz val="9"/>
            <color indexed="81"/>
            <rFont val="Tahoma"/>
            <family val="2"/>
          </rPr>
          <t>Estimated # of toll sites in the project limits covered in the "SC_" sheets. References no. of toll sites</t>
        </r>
      </text>
    </comment>
    <comment ref="E15" authorId="1" shapeId="0" xr:uid="{FDE7AFB6-FAC5-4237-9E41-120A5C6FAB40}">
      <text>
        <r>
          <rPr>
            <sz val="9"/>
            <color indexed="81"/>
            <rFont val="Tahoma"/>
            <family val="2"/>
          </rPr>
          <t>Estimated # of toll equipment building types in the project limits covered in the "AA_" sheets.</t>
        </r>
      </text>
    </comment>
    <comment ref="E16" authorId="0" shapeId="0" xr:uid="{FA45E84A-3D1A-4CAB-BF86-5DB54774065B}">
      <text>
        <r>
          <rPr>
            <sz val="9"/>
            <color indexed="81"/>
            <rFont val="Tahoma"/>
            <family val="2"/>
          </rPr>
          <t>Estimated # of toll gantry types in the project limits covered in the "GS_" sheets.</t>
        </r>
      </text>
    </comment>
    <comment ref="E17" authorId="0" shapeId="0" xr:uid="{030C7AC8-05DF-4781-8AC6-E7A49C66AF29}">
      <text>
        <r>
          <rPr>
            <sz val="9"/>
            <color indexed="81"/>
            <rFont val="Tahoma"/>
            <family val="2"/>
          </rPr>
          <t># of expected sheets for signature (1-2 toll sites = 2, 3-4 toll sites = 4, 5+ toll sites = 6)</t>
        </r>
      </text>
    </comment>
    <comment ref="E18" authorId="0" shapeId="0" xr:uid="{A4E9DB0E-4860-4001-A5D4-6FF293337006}">
      <text>
        <r>
          <rPr>
            <sz val="9"/>
            <color indexed="81"/>
            <rFont val="Tahoma"/>
            <family val="2"/>
          </rPr>
          <t>Estimated # of map sheets.  10-12 miles can be shown on a single sheet.</t>
        </r>
      </text>
    </comment>
    <comment ref="F18" authorId="1" shapeId="0" xr:uid="{1B2FFB9A-6F50-4B25-BDFA-1BE14C054D54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19" authorId="0" shapeId="0" xr:uid="{CA11C520-24A7-4608-AA6B-5D3F794E8AA2}">
      <text>
        <r>
          <rPr>
            <sz val="9"/>
            <color indexed="81"/>
            <rFont val="Tahoma"/>
            <family val="2"/>
          </rPr>
          <t>1 per toll site.  References no. of toll sites</t>
        </r>
      </text>
    </comment>
    <comment ref="E20" authorId="0" shapeId="0" xr:uid="{01045645-A20D-4535-AE44-BA2A548170FC}">
      <text>
        <r>
          <rPr>
            <sz val="9"/>
            <color indexed="81"/>
            <rFont val="Tahoma"/>
            <family val="2"/>
          </rPr>
          <t>1 per toll site. References no. of toll sites</t>
        </r>
      </text>
    </comment>
    <comment ref="F20" authorId="1" shapeId="0" xr:uid="{8E5AE5F3-8F32-431C-A529-1964A1747AF9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21" authorId="0" shapeId="0" xr:uid="{CEDFD0AE-A96D-405C-A447-08F924C506C5}">
      <text>
        <r>
          <rPr>
            <sz val="9"/>
            <color indexed="81"/>
            <rFont val="Tahoma"/>
            <family val="2"/>
          </rPr>
          <t xml:space="preserve">1  for each site with 1-3 lanes. </t>
        </r>
      </text>
    </comment>
    <comment ref="F21" authorId="1" shapeId="0" xr:uid="{0C0FEE2E-BA04-44C5-A28E-85E3BD298888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22" authorId="0" shapeId="0" xr:uid="{A9FF6779-2DE2-4406-B242-F2C08637411D}">
      <text>
        <r>
          <rPr>
            <sz val="9"/>
            <color indexed="81"/>
            <rFont val="Tahoma"/>
            <family val="2"/>
          </rPr>
          <t>Toll sites with 4+ lanes, provide 2 sheets per site.</t>
        </r>
      </text>
    </comment>
    <comment ref="F22" authorId="1" shapeId="0" xr:uid="{5E22425C-80BC-4940-9E40-550AC6E84DD3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23" authorId="0" shapeId="0" xr:uid="{FEEAD622-A071-4DD8-9A9E-28690F7E63C6}">
      <text>
        <r>
          <rPr>
            <sz val="9"/>
            <color indexed="81"/>
            <rFont val="Tahoma"/>
            <family val="2"/>
          </rPr>
          <t>1  for each site with 1-3 lanes. References cell E22.</t>
        </r>
      </text>
    </comment>
    <comment ref="F23" authorId="1" shapeId="0" xr:uid="{C5EEEDC9-99BE-40CE-8684-AD2D18FEB17A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24" authorId="0" shapeId="0" xr:uid="{8F2EADF0-B98A-4D01-8C00-FA1FAFDCBDB5}">
      <text>
        <r>
          <rPr>
            <sz val="9"/>
            <color indexed="81"/>
            <rFont val="Tahoma"/>
            <family val="2"/>
          </rPr>
          <t>Toll sites with 4+ lanes, provide 2 sheets per site.</t>
        </r>
      </text>
    </comment>
    <comment ref="F24" authorId="1" shapeId="0" xr:uid="{02005806-19C1-44BD-B6A5-9FF0BF16CFCA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25" authorId="0" shapeId="0" xr:uid="{E1CF7E0E-EE6C-45C8-92AC-B3BB5D8158CB}">
      <text>
        <r>
          <rPr>
            <sz val="9"/>
            <color indexed="81"/>
            <rFont val="Tahoma"/>
            <family val="2"/>
          </rPr>
          <t>1 per toll site. References no. of toll sites. Include  cross sections at minimum (3) points of interest (building, maintenance pull-off area, and toll site equipment slabs).</t>
        </r>
      </text>
    </comment>
    <comment ref="F25" authorId="1" shapeId="0" xr:uid="{E120788A-C9F6-4F7B-B695-80B5237B96AD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26" authorId="0" shapeId="0" xr:uid="{FC565A72-EA74-4AA9-A45E-56D1CAE4E8B0}">
      <text>
        <r>
          <rPr>
            <sz val="9"/>
            <color indexed="81"/>
            <rFont val="Tahoma"/>
            <family val="2"/>
          </rPr>
          <t xml:space="preserve">1  per site </t>
        </r>
        <r>
          <rPr>
            <b/>
            <sz val="9"/>
            <color indexed="81"/>
            <rFont val="Tahoma"/>
            <family val="2"/>
          </rPr>
          <t>when gantry upright is not near building foundation or equipment slab.</t>
        </r>
      </text>
    </comment>
    <comment ref="E27" authorId="0" shapeId="0" xr:uid="{AB52C32B-5268-48EA-A854-75C2F51975CC}">
      <text>
        <r>
          <rPr>
            <sz val="9"/>
            <color indexed="81"/>
            <rFont val="Tahoma"/>
            <family val="2"/>
          </rPr>
          <t>2 per site. References no. of toll sites.</t>
        </r>
      </text>
    </comment>
    <comment ref="E29" authorId="0" shapeId="0" xr:uid="{5C86B35E-3747-4ECB-A4B5-0D0F8D033A70}">
      <text>
        <r>
          <rPr>
            <sz val="9"/>
            <color indexed="81"/>
            <rFont val="Tahoma"/>
            <family val="2"/>
          </rPr>
          <t>1 for each TEB Site.</t>
        </r>
      </text>
    </comment>
    <comment ref="E30" authorId="0" shapeId="0" xr:uid="{CBDA79E4-7AF4-40F2-869E-E318F6AAEB6A}">
      <text>
        <r>
          <rPr>
            <sz val="9"/>
            <color indexed="81"/>
            <rFont val="Tahoma"/>
            <family val="2"/>
          </rPr>
          <t>1 for each RTC Site.</t>
        </r>
      </text>
    </comment>
    <comment ref="E31" authorId="0" shapeId="0" xr:uid="{CD94058F-35E2-483A-BBCB-FB61BF565AAF}">
      <text>
        <r>
          <rPr>
            <sz val="9"/>
            <color indexed="81"/>
            <rFont val="Tahoma"/>
            <family val="2"/>
          </rPr>
          <t>Is a TSTM required?
Yes=1
No=0</t>
        </r>
      </text>
    </comment>
    <comment ref="E32" authorId="0" shapeId="0" xr:uid="{ABB9D567-138F-47D8-81D4-B737593C6141}">
      <text>
        <r>
          <rPr>
            <sz val="9"/>
            <color indexed="81"/>
            <rFont val="Tahoma"/>
            <family val="2"/>
          </rPr>
          <t>1 per toll site.  References no. of toll sites</t>
        </r>
      </text>
    </comment>
    <comment ref="F32" authorId="1" shapeId="0" xr:uid="{6E9E5BD9-4BA2-4DDA-A764-54B78A986414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33" authorId="0" shapeId="0" xr:uid="{D3F2B523-7AB4-4FCD-89ED-6C2F06E5141B}">
      <text>
        <r>
          <rPr>
            <sz val="9"/>
            <color indexed="81"/>
            <rFont val="Tahoma"/>
            <family val="2"/>
          </rPr>
          <t>Is a cost estimate required?
Yes=1
No=0</t>
        </r>
      </text>
    </comment>
    <comment ref="F33" authorId="1" shapeId="0" xr:uid="{0C2599C4-A6C0-4E2E-B9F6-69106B4C834F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34" authorId="0" shapeId="0" xr:uid="{10B351E5-F77C-428B-A866-5DCBF8E35EF5}">
      <text>
        <r>
          <rPr>
            <sz val="9"/>
            <color indexed="81"/>
            <rFont val="Tahoma"/>
            <family val="2"/>
          </rPr>
          <t>Are TSPs / MSPs required?
Yes=1
No=0</t>
        </r>
      </text>
    </comment>
    <comment ref="E41" authorId="1" shapeId="0" xr:uid="{071B37E4-2457-49E6-A6D1-760267523014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42" authorId="1" shapeId="0" xr:uid="{4037CFAF-F988-48A0-AEE2-D812DD49E6C3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43" authorId="1" shapeId="0" xr:uid="{004E407B-0DD7-49A3-856E-FB5D6A20FB04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44" authorId="1" shapeId="0" xr:uid="{C6F89F9C-F058-4EB1-8E60-EE810E612A51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45" authorId="1" shapeId="0" xr:uid="{63C36C52-1643-45A2-A10B-5B5EF844AF20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46" authorId="1" shapeId="0" xr:uid="{2434507D-4E6B-48E8-AD69-27A57E380FE6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47" authorId="1" shapeId="0" xr:uid="{690DB1F7-D1E2-44CA-B669-FDE5F2AA3ECA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49" authorId="1" shapeId="0" xr:uid="{422D749E-C158-4A75-B862-9F39AB9C3930}">
      <text>
        <r>
          <rPr>
            <sz val="9"/>
            <color indexed="81"/>
            <rFont val="Tahoma"/>
            <family val="2"/>
          </rPr>
          <t>Is permitting required?
Yes=1
No=0</t>
        </r>
      </text>
    </comment>
    <comment ref="F49" authorId="1" shapeId="0" xr:uid="{617002B0-3943-4485-98B2-5CD1CEBF60C8}">
      <text>
        <r>
          <rPr>
            <sz val="9"/>
            <color indexed="81"/>
            <rFont val="Tahoma"/>
            <family val="2"/>
          </rPr>
          <t>What is the complexity of the permit effort?</t>
        </r>
      </text>
    </comment>
    <comment ref="E50" authorId="1" shapeId="0" xr:uid="{D2D19B83-F98C-4E6D-A9AC-C1437EC4D188}">
      <text>
        <r>
          <rPr>
            <sz val="9"/>
            <color indexed="81"/>
            <rFont val="Tahoma"/>
            <family val="2"/>
          </rPr>
          <t>Is a cost estimate required?
Yes=1
No=0</t>
        </r>
      </text>
    </comment>
    <comment ref="E51" authorId="1" shapeId="0" xr:uid="{856BEF22-FCBE-4340-B708-B41F34E11F42}">
      <text>
        <r>
          <rPr>
            <sz val="9"/>
            <color indexed="81"/>
            <rFont val="Tahoma"/>
            <family val="2"/>
          </rPr>
          <t>Are Architectural TSP sections required?
Yes=1
No=0</t>
        </r>
      </text>
    </comment>
    <comment ref="F51" authorId="1" shapeId="0" xr:uid="{E7EDADDD-C919-4ED4-94FE-1F777CB7E1BE}">
      <text>
        <r>
          <rPr>
            <sz val="9"/>
            <color indexed="81"/>
            <rFont val="Tahoma"/>
            <family val="2"/>
          </rPr>
          <t>What is the complexity of the Architectural TSP sections?</t>
        </r>
      </text>
    </comment>
    <comment ref="E58" authorId="1" shapeId="0" xr:uid="{3B78F03B-AC2E-45E7-904F-44DABE0CBE2D}">
      <text>
        <r>
          <rPr>
            <sz val="9"/>
            <color indexed="81"/>
            <rFont val="Tahoma"/>
            <family val="2"/>
          </rPr>
          <t>2 per Toll Equipment Building type.</t>
        </r>
      </text>
    </comment>
    <comment ref="E59" authorId="1" shapeId="0" xr:uid="{125D45D0-5FCA-4B96-873D-5BA42D8B9184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60" authorId="1" shapeId="0" xr:uid="{78B249A9-EAF2-435E-AB87-E49EFA0A8555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61" authorId="1" shapeId="0" xr:uid="{AFDC39C2-CAEF-45E7-BB3E-3D4AA963088D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62" authorId="1" shapeId="0" xr:uid="{1F2722A1-E26E-4D74-9E48-0FAC5B660875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63" authorId="1" shapeId="0" xr:uid="{3324AAF6-C54C-420D-B037-82D6D42D0585}">
      <text>
        <r>
          <rPr>
            <sz val="9"/>
            <color indexed="81"/>
            <rFont val="Tahoma"/>
            <family val="2"/>
          </rPr>
          <t>2 per Toll Equipment Building type.</t>
        </r>
      </text>
    </comment>
    <comment ref="E65" authorId="1" shapeId="0" xr:uid="{AB143C30-D76B-449E-8797-F8C2B7DFB8E8}">
      <text>
        <r>
          <rPr>
            <sz val="9"/>
            <color indexed="81"/>
            <rFont val="Tahoma"/>
            <family val="2"/>
          </rPr>
          <t>Are structural calculations (non-gantry) required?
Yes=1
No=0</t>
        </r>
      </text>
    </comment>
    <comment ref="E66" authorId="1" shapeId="0" xr:uid="{AF967443-DBCB-49EF-A26C-5C0BDEC5A2C3}">
      <text>
        <r>
          <rPr>
            <sz val="9"/>
            <color indexed="81"/>
            <rFont val="Tahoma"/>
            <family val="2"/>
          </rPr>
          <t>Is a cost estimate required?
Yes=1
No=0</t>
        </r>
      </text>
    </comment>
    <comment ref="E67" authorId="1" shapeId="0" xr:uid="{1C1F8E56-0057-4A35-BE8C-86DDD6076479}">
      <text>
        <r>
          <rPr>
            <sz val="9"/>
            <color indexed="81"/>
            <rFont val="Tahoma"/>
            <family val="2"/>
          </rPr>
          <t>Are Structural TSP sections (non-gantry) required?
Yes=1
No=0</t>
        </r>
      </text>
    </comment>
    <comment ref="F67" authorId="1" shapeId="0" xr:uid="{4C8182F0-2D91-4232-9F62-A5D778FAB39E}">
      <text>
        <r>
          <rPr>
            <sz val="9"/>
            <color indexed="81"/>
            <rFont val="Tahoma"/>
            <family val="2"/>
          </rPr>
          <t>What is the complexity of the Structural TSP sections?</t>
        </r>
      </text>
    </comment>
    <comment ref="E74" authorId="1" shapeId="0" xr:uid="{C7C0F487-9411-4D35-8ED5-EBCF695731B1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75" authorId="1" shapeId="0" xr:uid="{A71E6640-5E45-4E2B-AFBB-69B9F6FBBAA5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76" authorId="1" shapeId="0" xr:uid="{968B5869-68C9-417C-A3FD-ABE2CF0F20AA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77" authorId="1" shapeId="0" xr:uid="{41B8A5AD-189A-4DC9-AE1B-E250D6E4FCC1}">
      <text>
        <r>
          <rPr>
            <sz val="9"/>
            <color indexed="81"/>
            <rFont val="Tahoma"/>
            <family val="2"/>
          </rPr>
          <t>2 per Toll Equipment Building type.</t>
        </r>
      </text>
    </comment>
    <comment ref="E78" authorId="1" shapeId="0" xr:uid="{9BA20C62-3002-4DA7-BDD1-C16EDC0D5DC3}">
      <text>
        <r>
          <rPr>
            <sz val="9"/>
            <color indexed="81"/>
            <rFont val="Tahoma"/>
            <family val="2"/>
          </rPr>
          <t>1 per Toll Equipment Building type.</t>
        </r>
      </text>
    </comment>
    <comment ref="E80" authorId="1" shapeId="0" xr:uid="{8D1B7A21-C0F8-4646-BFF8-6280CF9C464F}">
      <text>
        <r>
          <rPr>
            <sz val="9"/>
            <color indexed="81"/>
            <rFont val="Tahoma"/>
            <family val="2"/>
          </rPr>
          <t>Are mechanical calculations required?
Yes=1
No=0</t>
        </r>
      </text>
    </comment>
    <comment ref="E81" authorId="1" shapeId="0" xr:uid="{44EE9487-B89E-4607-BF5D-E909F18A1763}">
      <text>
        <r>
          <rPr>
            <sz val="9"/>
            <color indexed="81"/>
            <rFont val="Tahoma"/>
            <family val="2"/>
          </rPr>
          <t>Is a cost estimate required?
Yes=1
No=0</t>
        </r>
      </text>
    </comment>
    <comment ref="E82" authorId="1" shapeId="0" xr:uid="{35BF22C9-B366-4500-A175-6C06711908F1}">
      <text>
        <r>
          <rPr>
            <sz val="9"/>
            <color indexed="81"/>
            <rFont val="Tahoma"/>
            <family val="2"/>
          </rPr>
          <t>Are Mechanical TSP sections required?
Yes=1
No=0</t>
        </r>
      </text>
    </comment>
    <comment ref="F82" authorId="1" shapeId="0" xr:uid="{8834E07E-F449-4952-9DD9-BEC67DDEA5E6}">
      <text>
        <r>
          <rPr>
            <sz val="9"/>
            <color indexed="81"/>
            <rFont val="Tahoma"/>
            <family val="2"/>
          </rPr>
          <t>What is the complexity of the Mechanical TSP sections?</t>
        </r>
      </text>
    </comment>
    <comment ref="E90" authorId="1" shapeId="0" xr:uid="{9352F56C-D6D7-4A05-A7F8-70C1083DCD44}">
      <text>
        <r>
          <rPr>
            <sz val="9"/>
            <color indexed="81"/>
            <rFont val="Tahoma"/>
            <family val="2"/>
          </rPr>
          <t>1 per site</t>
        </r>
      </text>
    </comment>
    <comment ref="E91" authorId="1" shapeId="0" xr:uid="{6729E6FF-D22E-4EF8-B2A3-DAAF28D6463C}">
      <text>
        <r>
          <rPr>
            <sz val="9"/>
            <color indexed="81"/>
            <rFont val="Tahoma"/>
            <family val="2"/>
          </rPr>
          <t>1 per site</t>
        </r>
      </text>
    </comment>
    <comment ref="E92" authorId="1" shapeId="0" xr:uid="{111A8B2F-F677-4693-A30D-FFEFA7759D0A}">
      <text>
        <r>
          <rPr>
            <sz val="9"/>
            <color indexed="81"/>
            <rFont val="Tahoma"/>
            <family val="2"/>
          </rPr>
          <t>1 per site</t>
        </r>
      </text>
    </comment>
    <comment ref="E93" authorId="0" shapeId="0" xr:uid="{71A549C9-DEDD-4781-81E9-AD30C755F0B1}">
      <text>
        <r>
          <rPr>
            <sz val="9"/>
            <color indexed="81"/>
            <rFont val="Tahoma"/>
            <family val="2"/>
          </rPr>
          <t xml:space="preserve">1  for each site with 1-3 lanes. </t>
        </r>
      </text>
    </comment>
    <comment ref="F93" authorId="1" shapeId="0" xr:uid="{1FD693D9-B837-465F-A022-036D01D857B5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94" authorId="0" shapeId="0" xr:uid="{06380DEB-38F6-4A12-9F9F-381591C7F049}">
      <text>
        <r>
          <rPr>
            <sz val="9"/>
            <color indexed="81"/>
            <rFont val="Tahoma"/>
            <family val="2"/>
          </rPr>
          <t>Toll sites with 4+ lanes, provide 2 sheets per site.</t>
        </r>
      </text>
    </comment>
    <comment ref="F94" authorId="1" shapeId="0" xr:uid="{CAE6640A-1328-42BD-B7A4-8F40F2139F49}">
      <text>
        <r>
          <rPr>
            <sz val="9"/>
            <color indexed="81"/>
            <rFont val="Tahoma"/>
            <family val="2"/>
          </rPr>
          <t>What is the complexity of the toll site?</t>
        </r>
      </text>
    </comment>
    <comment ref="E95" authorId="1" shapeId="0" xr:uid="{A777FBB7-FB3A-4BF9-A429-80F3229AAF01}">
      <text>
        <r>
          <rPr>
            <sz val="9"/>
            <color indexed="81"/>
            <rFont val="Tahoma"/>
            <family val="2"/>
          </rPr>
          <t>1 per site</t>
        </r>
      </text>
    </comment>
    <comment ref="E96" authorId="1" shapeId="0" xr:uid="{9200B672-6CF0-4F9F-BD3C-70C70C5F93CC}">
      <text>
        <r>
          <rPr>
            <sz val="9"/>
            <color indexed="81"/>
            <rFont val="Tahoma"/>
            <family val="2"/>
          </rPr>
          <t>1 per site</t>
        </r>
      </text>
    </comment>
    <comment ref="E97" authorId="1" shapeId="0" xr:uid="{EAFC9FAE-9D1E-47B7-B98E-367C575082F1}">
      <text>
        <r>
          <rPr>
            <sz val="9"/>
            <color indexed="81"/>
            <rFont val="Tahoma"/>
            <family val="2"/>
          </rPr>
          <t>1 per site if needed for roadway crossings.</t>
        </r>
      </text>
    </comment>
    <comment ref="E98" authorId="1" shapeId="0" xr:uid="{E44EFA94-C904-497B-9D40-A56575579A97}">
      <text>
        <r>
          <rPr>
            <sz val="9"/>
            <color indexed="81"/>
            <rFont val="Tahoma"/>
            <family val="2"/>
          </rPr>
          <t>2 per ramp site min. 3 per mainline site min.</t>
        </r>
      </text>
    </comment>
    <comment ref="E99" authorId="1" shapeId="0" xr:uid="{AD61AF44-5FB3-4274-AFEF-0C5ED2C4679F}">
      <text>
        <r>
          <rPr>
            <sz val="9"/>
            <color indexed="81"/>
            <rFont val="Tahoma"/>
            <family val="2"/>
          </rPr>
          <t xml:space="preserve">2 per site </t>
        </r>
      </text>
    </comment>
    <comment ref="E100" authorId="1" shapeId="0" xr:uid="{D8D869EC-BD7A-4AF9-AC46-2CD3D3090A88}">
      <text>
        <r>
          <rPr>
            <sz val="9"/>
            <color indexed="81"/>
            <rFont val="Tahoma"/>
            <family val="2"/>
          </rPr>
          <t xml:space="preserve">2 per site </t>
        </r>
      </text>
    </comment>
    <comment ref="E101" authorId="1" shapeId="0" xr:uid="{1151DB0A-2BEF-4A0C-82F0-1B0FD36BBD51}">
      <text>
        <r>
          <rPr>
            <sz val="9"/>
            <color indexed="81"/>
            <rFont val="Tahoma"/>
            <family val="2"/>
          </rPr>
          <t xml:space="preserve">2 per site </t>
        </r>
      </text>
    </comment>
    <comment ref="E102" authorId="1" shapeId="0" xr:uid="{A483D3D1-1F16-4397-AC64-97CEB4032697}">
      <text>
        <r>
          <rPr>
            <sz val="9"/>
            <color indexed="81"/>
            <rFont val="Tahoma"/>
            <family val="2"/>
          </rPr>
          <t xml:space="preserve">1 per site </t>
        </r>
      </text>
    </comment>
    <comment ref="E103" authorId="1" shapeId="0" xr:uid="{50D5DBFE-2682-4533-B579-A0C613229BA3}">
      <text>
        <r>
          <rPr>
            <sz val="9"/>
            <color indexed="81"/>
            <rFont val="Tahoma"/>
            <family val="2"/>
          </rPr>
          <t xml:space="preserve">1 per site </t>
        </r>
      </text>
    </comment>
    <comment ref="E106" authorId="1" shapeId="0" xr:uid="{1BFE95D8-3B17-415B-89A7-BC18BD36EF36}">
      <text>
        <r>
          <rPr>
            <sz val="9"/>
            <color indexed="81"/>
            <rFont val="Tahoma"/>
            <family val="2"/>
          </rPr>
          <t>1 per Gantry type.</t>
        </r>
      </text>
    </comment>
    <comment ref="E107" authorId="1" shapeId="0" xr:uid="{F41FAC29-09FE-4F41-A084-3D2DC31DBC40}">
      <text>
        <r>
          <rPr>
            <sz val="9"/>
            <color indexed="81"/>
            <rFont val="Tahoma"/>
            <family val="2"/>
          </rPr>
          <t>1 per Gantry type.</t>
        </r>
      </text>
    </comment>
    <comment ref="E108" authorId="1" shapeId="0" xr:uid="{AD33E0F9-BA55-4982-B0E3-BDC094939BF6}">
      <text>
        <r>
          <rPr>
            <sz val="9"/>
            <color indexed="81"/>
            <rFont val="Tahoma"/>
            <family val="2"/>
          </rPr>
          <t>1 per Gantry for approx. every 78 ft of span.</t>
        </r>
      </text>
    </comment>
    <comment ref="E109" authorId="1" shapeId="0" xr:uid="{98D42AA7-D826-4CB5-B5F2-8837D532A0D5}">
      <text>
        <r>
          <rPr>
            <sz val="9"/>
            <color indexed="81"/>
            <rFont val="Tahoma"/>
            <family val="2"/>
          </rPr>
          <t>5 per Gantry type.</t>
        </r>
      </text>
    </comment>
    <comment ref="E110" authorId="1" shapeId="0" xr:uid="{E10F884D-D6DA-4023-877E-118F95C624F9}">
      <text>
        <r>
          <rPr>
            <sz val="9"/>
            <color indexed="81"/>
            <rFont val="Tahoma"/>
            <family val="2"/>
          </rPr>
          <t>1 per Gantry per direction of travel.</t>
        </r>
      </text>
    </comment>
    <comment ref="E111" authorId="1" shapeId="0" xr:uid="{D9CBABA2-3274-42F8-AFBD-AFD8FE4A9857}">
      <text>
        <r>
          <rPr>
            <sz val="9"/>
            <color indexed="81"/>
            <rFont val="Tahoma"/>
            <family val="2"/>
          </rPr>
          <t>1 per Gantry type.</t>
        </r>
      </text>
    </comment>
    <comment ref="E112" authorId="1" shapeId="0" xr:uid="{0D4D881B-FAC5-4F69-A613-468B3FC20933}">
      <text>
        <r>
          <rPr>
            <sz val="9"/>
            <color indexed="81"/>
            <rFont val="Tahoma"/>
            <family val="2"/>
          </rPr>
          <t>6 per Gantry type.</t>
        </r>
      </text>
    </comment>
    <comment ref="E113" authorId="1" shapeId="0" xr:uid="{40153E62-ADAE-40CC-A233-E44D3349A7B1}">
      <text>
        <r>
          <rPr>
            <sz val="9"/>
            <color indexed="81"/>
            <rFont val="Tahoma"/>
            <family val="2"/>
          </rPr>
          <t>1 per Gantry type.</t>
        </r>
      </text>
    </comment>
    <comment ref="E114" authorId="1" shapeId="0" xr:uid="{400FFEB9-3187-40AE-8733-F20978551D33}">
      <text>
        <r>
          <rPr>
            <sz val="9"/>
            <color indexed="81"/>
            <rFont val="Tahoma"/>
            <family val="2"/>
          </rPr>
          <t>1 per Gantry type.</t>
        </r>
      </text>
    </comment>
    <comment ref="E117" authorId="1" shapeId="0" xr:uid="{FA9C081A-236E-4479-BC7F-A35F4B10ED22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18" authorId="1" shapeId="0" xr:uid="{5DA05411-C85C-4C94-9E27-722CE4040342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19" authorId="1" shapeId="0" xr:uid="{8C153B78-2624-46CC-90B8-F9128AD5DD15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0" authorId="1" shapeId="0" xr:uid="{4C4A7AFB-3FE2-4A5D-8CA4-5499BE55EF44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1" authorId="1" shapeId="0" xr:uid="{3298661D-ACDF-41F4-B447-A45D5F038950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2" authorId="1" shapeId="0" xr:uid="{09414607-3759-41F3-8306-555E333CC1DF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3" authorId="1" shapeId="0" xr:uid="{91A39ED8-32C9-46F8-94EE-AAA010DE456F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4" authorId="1" shapeId="0" xr:uid="{C5498E65-D4E0-4C67-B51D-06276E8B0327}">
      <text>
        <r>
          <rPr>
            <sz val="9"/>
            <color indexed="81"/>
            <rFont val="Tahoma"/>
            <family val="2"/>
          </rPr>
          <t>3 per Building type.</t>
        </r>
      </text>
    </comment>
    <comment ref="E125" authorId="1" shapeId="0" xr:uid="{D56405B5-C374-4140-8B23-2B50E38A3CFD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6" authorId="1" shapeId="0" xr:uid="{EFA18CFC-7ECF-4536-8709-792140DC6CCB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7" authorId="1" shapeId="0" xr:uid="{92272056-22BA-41AE-ACB4-442451002416}">
      <text>
        <r>
          <rPr>
            <sz val="9"/>
            <color indexed="81"/>
            <rFont val="Tahoma"/>
            <family val="2"/>
          </rPr>
          <t>7 per Building type.</t>
        </r>
      </text>
    </comment>
    <comment ref="E128" authorId="1" shapeId="0" xr:uid="{057627B2-1871-4C4A-9D44-411B529674B2}">
      <text>
        <r>
          <rPr>
            <sz val="9"/>
            <color indexed="81"/>
            <rFont val="Tahoma"/>
            <family val="2"/>
          </rPr>
          <t>1 per Building type.</t>
        </r>
      </text>
    </comment>
    <comment ref="E129" authorId="1" shapeId="0" xr:uid="{76F18442-6CB8-4BC3-A08A-E331549AEBE2}">
      <text>
        <r>
          <rPr>
            <sz val="9"/>
            <color indexed="81"/>
            <rFont val="Tahoma"/>
            <family val="2"/>
          </rPr>
          <t>2 per Building type.</t>
        </r>
      </text>
    </comment>
    <comment ref="E130" authorId="1" shapeId="0" xr:uid="{EDB88BA8-4B81-447C-A32B-8AA55CAE2F0A}">
      <text>
        <r>
          <rPr>
            <sz val="9"/>
            <color indexed="81"/>
            <rFont val="Tahoma"/>
            <family val="2"/>
          </rPr>
          <t>2 per Building type.</t>
        </r>
      </text>
    </comment>
    <comment ref="E133" authorId="1" shapeId="0" xr:uid="{7221E7AE-D6EF-4473-B0B7-26F4D71B09A2}">
      <text>
        <r>
          <rPr>
            <sz val="9"/>
            <color indexed="81"/>
            <rFont val="Tahoma"/>
            <family val="2"/>
          </rPr>
          <t>Is a TSTM required?
Yes=1
No=0</t>
        </r>
      </text>
    </comment>
    <comment ref="E134" authorId="1" shapeId="0" xr:uid="{A70D8E92-872F-4BD7-BEEC-48583C49F568}">
      <text>
        <r>
          <rPr>
            <sz val="9"/>
            <color indexed="81"/>
            <rFont val="Tahoma"/>
            <family val="2"/>
          </rPr>
          <t>Are electrical calculations required?
Yes=1
No=0</t>
        </r>
      </text>
    </comment>
    <comment ref="E135" authorId="1" shapeId="0" xr:uid="{F0B090DC-4090-4590-AB80-06211F48B946}">
      <text>
        <r>
          <rPr>
            <sz val="9"/>
            <color indexed="81"/>
            <rFont val="Tahoma"/>
            <family val="2"/>
          </rPr>
          <t>Is a cost estimate required?
Yes=1
No=0</t>
        </r>
      </text>
    </comment>
    <comment ref="E136" authorId="1" shapeId="0" xr:uid="{0190D77E-B952-4E3C-8BF8-66CD8CA09C37}">
      <text>
        <r>
          <rPr>
            <sz val="9"/>
            <color indexed="81"/>
            <rFont val="Tahoma"/>
            <family val="2"/>
          </rPr>
          <t>Are Electrical TSP sections required?
Yes=1
No=0</t>
        </r>
      </text>
    </comment>
    <comment ref="F136" authorId="1" shapeId="0" xr:uid="{54ED3F29-BF47-45C0-9AD3-4FC3DDEE322C}">
      <text>
        <r>
          <rPr>
            <sz val="9"/>
            <color indexed="81"/>
            <rFont val="Tahoma"/>
            <family val="2"/>
          </rPr>
          <t>What is the complexity of the Electrical TSP sections?</t>
        </r>
      </text>
    </comment>
    <comment ref="E143" authorId="1" shapeId="0" xr:uid="{203469FF-B5AB-49AC-90E9-F1766064A3E1}">
      <text>
        <r>
          <rPr>
            <sz val="9"/>
            <color indexed="81"/>
            <rFont val="Tahoma"/>
            <family val="2"/>
          </rPr>
          <t>1 per site.</t>
        </r>
      </text>
    </comment>
    <comment ref="E144" authorId="1" shapeId="0" xr:uid="{D3EEC01F-57E2-4211-92D6-AC103AFCC05A}">
      <text>
        <r>
          <rPr>
            <sz val="9"/>
            <color indexed="81"/>
            <rFont val="Tahoma"/>
            <family val="2"/>
          </rPr>
          <t>1 per site.</t>
        </r>
      </text>
    </comment>
    <comment ref="E145" authorId="1" shapeId="0" xr:uid="{35054F73-E121-45E8-A8E5-C41A1BCFE275}">
      <text>
        <r>
          <rPr>
            <sz val="9"/>
            <color indexed="81"/>
            <rFont val="Tahoma"/>
            <family val="2"/>
          </rPr>
          <t>1 per site.</t>
        </r>
      </text>
    </comment>
    <comment ref="E146" authorId="1" shapeId="0" xr:uid="{09DBE0B5-852F-411A-BF64-B778FFD6B5A1}">
      <text>
        <r>
          <rPr>
            <sz val="9"/>
            <color indexed="81"/>
            <rFont val="Tahoma"/>
            <family val="2"/>
          </rPr>
          <t>1 per site.</t>
        </r>
      </text>
    </comment>
    <comment ref="F146" authorId="1" shapeId="0" xr:uid="{195A3B18-80B4-49CE-B8FD-AF9C15336376}">
      <text>
        <r>
          <rPr>
            <sz val="9"/>
            <color indexed="81"/>
            <rFont val="Tahoma"/>
            <family val="2"/>
          </rPr>
          <t>What is the complexity of the Site Demo?</t>
        </r>
      </text>
    </comment>
    <comment ref="E147" authorId="1" shapeId="0" xr:uid="{7A77D4B8-CE65-4222-AEA2-185E11773B10}">
      <text>
        <r>
          <rPr>
            <sz val="9"/>
            <color indexed="81"/>
            <rFont val="Tahoma"/>
            <charset val="1"/>
          </rPr>
          <t>1 per site.</t>
        </r>
      </text>
    </comment>
    <comment ref="F147" authorId="1" shapeId="0" xr:uid="{0F93C3FE-F5A9-4206-B1F4-B6E341AA1AFB}">
      <text>
        <r>
          <rPr>
            <sz val="9"/>
            <color indexed="81"/>
            <rFont val="Tahoma"/>
            <family val="2"/>
          </rPr>
          <t>What is the complexity of the Site Demo grading?</t>
        </r>
      </text>
    </comment>
    <comment ref="E148" authorId="1" shapeId="0" xr:uid="{8333C448-0711-4B35-9F58-8F84568A87E9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49" authorId="1" shapeId="0" xr:uid="{0B230A05-9F9E-43C7-8E21-A9C945EAF918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0" authorId="1" shapeId="0" xr:uid="{DE8BD2B1-12F7-472B-8FE8-851468BCACB6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1" authorId="1" shapeId="0" xr:uid="{60CC6FC3-E7E6-4DEE-8246-0FE512040DE8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2" authorId="1" shapeId="0" xr:uid="{368AEB4B-1859-4B2F-AAB0-03E8160A7E83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3" authorId="1" shapeId="0" xr:uid="{B462BA13-9D52-4180-9281-6281F0C5C46B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4" authorId="1" shapeId="0" xr:uid="{CFC1DF0F-368E-45FE-B1E2-6432FD9DFC27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5" authorId="1" shapeId="0" xr:uid="{267EF6F7-D07C-43D3-9256-C1BD9771E0C2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6" authorId="1" shapeId="0" xr:uid="{7DB281BC-3AF0-4F49-A160-E1C9CDAE00C3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7" authorId="1" shapeId="0" xr:uid="{22E99585-908A-439C-ABE7-1E086B28893F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8" authorId="1" shapeId="0" xr:uid="{FA738111-CCCD-4C8F-A5C5-DD783ED9D708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59" authorId="1" shapeId="0" xr:uid="{EE4B8641-7EC8-4B3D-B570-090E95960F7D}">
      <text>
        <r>
          <rPr>
            <sz val="9"/>
            <color indexed="81"/>
            <rFont val="Tahoma"/>
            <family val="2"/>
          </rPr>
          <t>As needed to coordinate with MOT phasing and demonstrate tolling demo/reno sequencing.</t>
        </r>
      </text>
    </comment>
    <comment ref="E160" authorId="1" shapeId="0" xr:uid="{66747FA2-71EB-40E7-A13F-0466A23FA3FC}">
      <text>
        <r>
          <rPr>
            <sz val="9"/>
            <color indexed="81"/>
            <rFont val="Tahoma"/>
            <family val="2"/>
          </rPr>
          <t>1 per site.  Not needed if full site demo.</t>
        </r>
      </text>
    </comment>
    <comment ref="E161" authorId="1" shapeId="0" xr:uid="{E046C632-EA94-4E8B-AC77-77A08B10E6EE}">
      <text>
        <r>
          <rPr>
            <sz val="9"/>
            <color indexed="81"/>
            <rFont val="Tahoma"/>
            <family val="2"/>
          </rPr>
          <t>1 per site.  Not needed if full site demo.</t>
        </r>
      </text>
    </comment>
    <comment ref="E162" authorId="1" shapeId="0" xr:uid="{F229EA10-D52C-4F52-B99F-9B6FEB022239}">
      <text>
        <r>
          <rPr>
            <sz val="9"/>
            <color indexed="81"/>
            <rFont val="Tahoma"/>
            <family val="2"/>
          </rPr>
          <t>1 per site.  Not needed if full site demo.</t>
        </r>
      </text>
    </comment>
    <comment ref="E163" authorId="1" shapeId="0" xr:uid="{943ECB65-279A-4A83-AE9C-0E2BFC18B890}">
      <text>
        <r>
          <rPr>
            <sz val="9"/>
            <color indexed="81"/>
            <rFont val="Tahoma"/>
            <family val="2"/>
          </rPr>
          <t>1 per site.  Not needed if full site demo.</t>
        </r>
      </text>
    </comment>
    <comment ref="E164" authorId="1" shapeId="0" xr:uid="{07C0CB73-FA23-4B0A-A026-B93DD1B07501}">
      <text>
        <r>
          <rPr>
            <sz val="9"/>
            <color indexed="81"/>
            <rFont val="Tahoma"/>
            <family val="2"/>
          </rPr>
          <t>1 per site.  Not needed if full site demo.</t>
        </r>
      </text>
    </comment>
    <comment ref="E165" authorId="1" shapeId="0" xr:uid="{AD735635-7010-4642-B184-6E7FFFA65748}">
      <text>
        <r>
          <rPr>
            <sz val="9"/>
            <color indexed="81"/>
            <rFont val="Tahoma"/>
            <family val="2"/>
          </rPr>
          <t>2 per site.  Not needed if full site demo without phasing.</t>
        </r>
      </text>
    </comment>
    <comment ref="E166" authorId="1" shapeId="0" xr:uid="{99C40918-167F-453A-A916-8C479CDAD7C3}">
      <text>
        <r>
          <rPr>
            <sz val="9"/>
            <color indexed="81"/>
            <rFont val="Tahoma"/>
            <family val="2"/>
          </rPr>
          <t>2 per site.  Not needed if full site demo.</t>
        </r>
      </text>
    </comment>
    <comment ref="E167" authorId="1" shapeId="0" xr:uid="{B546C070-09F1-4654-9570-1AF9DC2D7DEC}">
      <text>
        <r>
          <rPr>
            <sz val="9"/>
            <color indexed="81"/>
            <rFont val="Tahoma"/>
            <family val="2"/>
          </rPr>
          <t>2 per site.  Not needed if full site demo.</t>
        </r>
      </text>
    </comment>
    <comment ref="E168" authorId="1" shapeId="0" xr:uid="{16CC796F-4CFD-48B8-802A-9D90E2B985F1}">
      <text>
        <r>
          <rPr>
            <sz val="9"/>
            <color indexed="81"/>
            <rFont val="Tahoma"/>
            <family val="2"/>
          </rPr>
          <t>Required when existing building remains or phased demolition required.</t>
        </r>
      </text>
    </comment>
    <comment ref="E169" authorId="1" shapeId="0" xr:uid="{D1D86CF9-1B06-462A-9E1C-C58AB0C7E0A5}">
      <text>
        <r>
          <rPr>
            <sz val="9"/>
            <color indexed="81"/>
            <rFont val="Tahoma"/>
            <family val="2"/>
          </rPr>
          <t>Required when existing building remains or phased demolition required.</t>
        </r>
      </text>
    </comment>
    <comment ref="E171" authorId="1" shapeId="0" xr:uid="{E1E223C7-B30D-4F99-8DA2-2118E447CD0F}">
      <text>
        <r>
          <rPr>
            <sz val="9"/>
            <color indexed="81"/>
            <rFont val="Tahoma"/>
            <family val="2"/>
          </rPr>
          <t>Is a Demolition Report required?
Yes=1
No=0</t>
        </r>
      </text>
    </comment>
    <comment ref="E172" authorId="1" shapeId="0" xr:uid="{F37B8CC8-654D-4635-AE8C-7830830B2556}">
      <text>
        <r>
          <rPr>
            <sz val="9"/>
            <color indexed="81"/>
            <rFont val="Tahoma"/>
            <family val="2"/>
          </rPr>
          <t>Are structural calculations (non-gantry) required to support phased canopy removal?
Yes=1
No=0</t>
        </r>
      </text>
    </comment>
    <comment ref="E173" authorId="1" shapeId="0" xr:uid="{0E1FCD09-39AF-4FB5-BA7E-20212D9CE901}">
      <text>
        <r>
          <rPr>
            <sz val="9"/>
            <color indexed="81"/>
            <rFont val="Tahoma"/>
            <family val="2"/>
          </rPr>
          <t>Is a cost estimate required?
Yes=1
No=0</t>
        </r>
      </text>
    </comment>
    <comment ref="E174" authorId="1" shapeId="0" xr:uid="{F9FB080F-D827-49F0-9C9D-04CF7C0491F8}">
      <text>
        <r>
          <rPr>
            <sz val="9"/>
            <color indexed="81"/>
            <rFont val="Tahoma"/>
            <family val="2"/>
          </rPr>
          <t>Are Demo TSP sections required?
Yes=1
No=0</t>
        </r>
      </text>
    </comment>
    <comment ref="F174" authorId="1" shapeId="0" xr:uid="{D2055125-51DA-4BFA-AD8A-DC98F47E8586}">
      <text>
        <r>
          <rPr>
            <sz val="9"/>
            <color indexed="81"/>
            <rFont val="Tahoma"/>
            <family val="2"/>
          </rPr>
          <t>What is the complexity of the Demo TSP sections?</t>
        </r>
      </text>
    </comment>
    <comment ref="E181" authorId="0" shapeId="0" xr:uid="{E7B0A255-7B1B-4743-AFD8-6DF948EF94D9}">
      <text>
        <r>
          <rPr>
            <sz val="9"/>
            <color indexed="81"/>
            <rFont val="Tahoma"/>
            <family val="2"/>
          </rPr>
          <t>Estimated # of meetings listed below</t>
        </r>
      </text>
    </comment>
    <comment ref="E188" authorId="0" shapeId="0" xr:uid="{1AA99A06-DA6F-45E4-B406-26A0F15C9E54}">
      <text>
        <r>
          <rPr>
            <sz val="9"/>
            <color indexed="81"/>
            <rFont val="Tahoma"/>
            <family val="2"/>
          </rPr>
          <t xml:space="preserve">Total hours of travel time required for in person meetings.
</t>
        </r>
      </text>
    </comment>
  </commentList>
</comments>
</file>

<file path=xl/sharedStrings.xml><?xml version="1.0" encoding="utf-8"?>
<sst xmlns="http://schemas.openxmlformats.org/spreadsheetml/2006/main" count="447" uniqueCount="226">
  <si>
    <t>Estimator:</t>
  </si>
  <si>
    <t>31T. Toll Facility Development Staff Hours</t>
  </si>
  <si>
    <t>Representing</t>
  </si>
  <si>
    <t>Print Name</t>
  </si>
  <si>
    <t>Signature / Date</t>
  </si>
  <si>
    <t>FDOT District</t>
  </si>
  <si>
    <t>Consultant Name</t>
  </si>
  <si>
    <t>NOTE: Signature Block is optional, per District preference</t>
  </si>
  <si>
    <t>Task No.</t>
  </si>
  <si>
    <t>Task</t>
  </si>
  <si>
    <t>Project Parameter</t>
  </si>
  <si>
    <t>Staff Hours</t>
  </si>
  <si>
    <t>Documentation</t>
  </si>
  <si>
    <t>Task Complexity</t>
  </si>
  <si>
    <t>Basis</t>
  </si>
  <si>
    <t>Other</t>
  </si>
  <si>
    <t>Description</t>
  </si>
  <si>
    <t>Units</t>
  </si>
  <si>
    <t>Complexity</t>
  </si>
  <si>
    <t>Calculated</t>
  </si>
  <si>
    <t>Department</t>
  </si>
  <si>
    <t>Consultant</t>
  </si>
  <si>
    <t>Negotiated</t>
  </si>
  <si>
    <t>Provide documentation when negotiated hours differ from the calculated hours.</t>
  </si>
  <si>
    <t>Simple</t>
  </si>
  <si>
    <t>Standard</t>
  </si>
  <si>
    <t>Complex</t>
  </si>
  <si>
    <t>Base 1</t>
  </si>
  <si>
    <t>Base 2</t>
  </si>
  <si>
    <t>Base 3</t>
  </si>
  <si>
    <t>N/A 1</t>
  </si>
  <si>
    <t>N/A 2</t>
  </si>
  <si>
    <t>N/A 3</t>
  </si>
  <si>
    <t>CIVIL PLANS (SC_ Sheets Unless Noted Otherwise)</t>
  </si>
  <si>
    <t>SITE CIVIL PLANS</t>
  </si>
  <si>
    <t>RDY02-003</t>
  </si>
  <si>
    <t>Key Sheets</t>
  </si>
  <si>
    <t>Master (TF)</t>
  </si>
  <si>
    <t>RDY02-004</t>
  </si>
  <si>
    <t>Toll Sites</t>
  </si>
  <si>
    <t>Building Types (A__)</t>
  </si>
  <si>
    <t>RDY02-005</t>
  </si>
  <si>
    <t>Gantry Types (GS_)</t>
  </si>
  <si>
    <t>RDY02-006</t>
  </si>
  <si>
    <t>Signature Sheet(s)</t>
  </si>
  <si>
    <t>All Tolling Disciplines (TF)</t>
  </si>
  <si>
    <t xml:space="preserve">Digital signature effort covered under Tab 3, Section 3.9. </t>
  </si>
  <si>
    <t>Toll Site Location Map</t>
  </si>
  <si>
    <t>(TF)</t>
  </si>
  <si>
    <t>Modify roadway project layout and adapt for Tolls - Identify Toll site gantries - Gantry Type, TEB/RTC, MP and Station.</t>
  </si>
  <si>
    <t>Civil General Notes and Legend</t>
  </si>
  <si>
    <t>Overall Site Plan</t>
  </si>
  <si>
    <t>Enlarged Site Plan(s)</t>
  </si>
  <si>
    <t>1-3 Lane Sites</t>
  </si>
  <si>
    <t>Grading Plan(s)</t>
  </si>
  <si>
    <t>Grading Sections</t>
  </si>
  <si>
    <t>RDY02-007</t>
  </si>
  <si>
    <t>Report of Core Borings</t>
  </si>
  <si>
    <t>RDY02-008</t>
  </si>
  <si>
    <t>Civil Site Detail(s)</t>
  </si>
  <si>
    <t>Includes bollards, barrier-sidewalk detail, and site concrete joint layouts; Includes toll site equipment slabs; When the toll loop pavement area is rigid concrete pavement, provide concrete joints with conduit stub-up locations. (Note D521-005 now replaces median concrete barrier sections - so additional sheets for median barrier sections are not needed).</t>
  </si>
  <si>
    <t>Estimated Quantities (EQ) Report</t>
  </si>
  <si>
    <t>Toll Siting Technical Memorandum (TSTM)</t>
  </si>
  <si>
    <t>Report &amp; Assembly</t>
  </si>
  <si>
    <t>Cost Estimate</t>
  </si>
  <si>
    <t>Modified Special Provisions/TSPs</t>
  </si>
  <si>
    <t>Site Civil Plans Technical Hours Subtotal</t>
  </si>
  <si>
    <t>RDY02-031</t>
  </si>
  <si>
    <t>Quality Assurance/Quality Control</t>
  </si>
  <si>
    <t>%</t>
  </si>
  <si>
    <t>RDY02-032</t>
  </si>
  <si>
    <t>Supervision</t>
  </si>
  <si>
    <t>Site Civil Plans Total</t>
  </si>
  <si>
    <t>ARCHITECTURAL PLANS (AA_ Sheets)</t>
  </si>
  <si>
    <t>ARCHITECTURAL PLANS</t>
  </si>
  <si>
    <t>General Notes, Abbreviations, Symbols, and Legend</t>
  </si>
  <si>
    <t>Floor Plan and Life Safety Information</t>
  </si>
  <si>
    <t>Reflected Ceiling Plan and Roof Plan</t>
  </si>
  <si>
    <t>Exterior Elevations</t>
  </si>
  <si>
    <t>Wall Sections</t>
  </si>
  <si>
    <t>Door Details</t>
  </si>
  <si>
    <t>Building Finish and Door Schedules</t>
  </si>
  <si>
    <t>Permitting</t>
  </si>
  <si>
    <t>Technical Special Provision Package</t>
  </si>
  <si>
    <t>Architectural Plans Technical Hours Subtotal</t>
  </si>
  <si>
    <t>Architectural Plans Total</t>
  </si>
  <si>
    <t>STRUCTURAL PLANS (AS_ Sheets - Building Only) (See Tab 18 for Gantry Structural)</t>
  </si>
  <si>
    <t>STRUCTURAL PLANS</t>
  </si>
  <si>
    <t>Floor Slab Plan and Foundation Sections</t>
  </si>
  <si>
    <t>Roof Plan</t>
  </si>
  <si>
    <t>Section(s) &amp; Detail(s)</t>
  </si>
  <si>
    <t>Structural Details for Equipment Frames</t>
  </si>
  <si>
    <t>Structural Calculations</t>
  </si>
  <si>
    <t>Structural Plans Technical Hours Subtotal</t>
  </si>
  <si>
    <t>Structural Plans Total</t>
  </si>
  <si>
    <t>MECHANICAL PLANS (AM_ Sheets)</t>
  </si>
  <si>
    <t>MECHANICAL PLANS</t>
  </si>
  <si>
    <t>General Notes, Abbreviations, Symbols, Legend, and Code Data</t>
  </si>
  <si>
    <t>Mechanical Floor Plan</t>
  </si>
  <si>
    <t>Mechanical Fuel Oil Plan</t>
  </si>
  <si>
    <t>Mechanical Equipment Details</t>
  </si>
  <si>
    <t>AC Equipment Schedule</t>
  </si>
  <si>
    <t>Mechanical Calculations</t>
  </si>
  <si>
    <t>Mechanical Plans Technical Hours Subtotal</t>
  </si>
  <si>
    <t>Mechanical Plans Total</t>
  </si>
  <si>
    <t>ELECTRICAL PLANS (*E_ Sheets)</t>
  </si>
  <si>
    <t>ELECTRICAL PLANS</t>
  </si>
  <si>
    <t xml:space="preserve">               SITE ELECTRICAL (SE_ Sheets)</t>
  </si>
  <si>
    <t>SITE ELECTRICAL</t>
  </si>
  <si>
    <t>Electrical Symbols, Legend, and Abbreviations</t>
  </si>
  <si>
    <t>Electrical General Notes</t>
  </si>
  <si>
    <t>Overall Electrical Site Plan</t>
  </si>
  <si>
    <t>Enlarged Electrical Site Plan(s) - TEB Sites</t>
  </si>
  <si>
    <t>Lightning Protection Plan(s)</t>
  </si>
  <si>
    <t>Primary Service Routing Plan(s)</t>
  </si>
  <si>
    <t>Primary Service Routing Section(s)</t>
  </si>
  <si>
    <t>Electrical Site Detail(s)</t>
  </si>
  <si>
    <t>Roadside Tolling Cabinet (RTC) Electrical Site Plans</t>
  </si>
  <si>
    <t>Riser Diagram(s)</t>
  </si>
  <si>
    <t xml:space="preserve">Electrical Schedule(s) </t>
  </si>
  <si>
    <t xml:space="preserve">               GANTRY ELECTRICAL (GE_ Sheets)</t>
  </si>
  <si>
    <t>GANTRY ELECTRICAL</t>
  </si>
  <si>
    <t>Non-Accessible Gantry</t>
  </si>
  <si>
    <t>Electrical Plan(s)</t>
  </si>
  <si>
    <t>Accessible Gantry</t>
  </si>
  <si>
    <t>Electrical Details</t>
  </si>
  <si>
    <t>Access Platform: Lighting Plan and Details</t>
  </si>
  <si>
    <t>Lightning Protection Details</t>
  </si>
  <si>
    <t xml:space="preserve">               BUILDING ELECTRICAL (AE_ Sheets)</t>
  </si>
  <si>
    <t>BUILDING ELECTRICAL</t>
  </si>
  <si>
    <t>Power Plan</t>
  </si>
  <si>
    <t>Lighting Plan</t>
  </si>
  <si>
    <t>Lightning Protection Plan</t>
  </si>
  <si>
    <t>SCADA and Security System Plan</t>
  </si>
  <si>
    <t>Tolling Equipment Raceway Plan</t>
  </si>
  <si>
    <t>Interior Elevations</t>
  </si>
  <si>
    <t>Wall Mounted Wiring Details</t>
  </si>
  <si>
    <t>Cable Tray Mounted Receptacles Details</t>
  </si>
  <si>
    <t>Miscellaneous Electrical Details</t>
  </si>
  <si>
    <t>Power Riser Diagram(s)</t>
  </si>
  <si>
    <t>Panel Schedules and Electrical Load Summary</t>
  </si>
  <si>
    <t>SCADA System Notes and Block Diagram</t>
  </si>
  <si>
    <t xml:space="preserve">               ELECTRICAL LUMP SUM ITEMS</t>
  </si>
  <si>
    <t>ELECTRICAL LUMP SUMS</t>
  </si>
  <si>
    <t>Toll Siting Technical Memorandum - Utility Coordination</t>
  </si>
  <si>
    <t>Electrical Calculations</t>
  </si>
  <si>
    <t>Electrical Plans Technical Hours Subtotal</t>
  </si>
  <si>
    <t>Electrical Plans Total</t>
  </si>
  <si>
    <t>DEMOLITION PLANS (D_ Sheets)</t>
  </si>
  <si>
    <t>DEMOLITION PLANS</t>
  </si>
  <si>
    <t>Key Sheet</t>
  </si>
  <si>
    <t>General Notes and Legend</t>
  </si>
  <si>
    <t>Abbreviations, Symbols, and Demolition Notes</t>
  </si>
  <si>
    <t>Overall Site Demolition / Renovation Plan</t>
  </si>
  <si>
    <t>Site Grading Plan(s)</t>
  </si>
  <si>
    <t>Island / Lane Demolition / Renovation Plan(s) (Phase 1 - #)</t>
  </si>
  <si>
    <t>Building Architectural Demolition / Renovation Elevation(s)</t>
  </si>
  <si>
    <t>Electrical Panel Schedule(s)</t>
  </si>
  <si>
    <t>Demolition Report</t>
  </si>
  <si>
    <t>Demolition Plans Technical Hours Subtotal</t>
  </si>
  <si>
    <t>Demolition Plans Total</t>
  </si>
  <si>
    <t>Toll Facility Development Subtotal</t>
  </si>
  <si>
    <t>RDY01-046</t>
  </si>
  <si>
    <t>Tolls Design Meetings (listed below)</t>
  </si>
  <si>
    <t>Meetings</t>
  </si>
  <si>
    <t>RDY01-047</t>
  </si>
  <si>
    <t>Travel Time</t>
  </si>
  <si>
    <t>RDY01-048</t>
  </si>
  <si>
    <t>Field Reviews (listed below)</t>
  </si>
  <si>
    <t>LS</t>
  </si>
  <si>
    <t>Coordination</t>
  </si>
  <si>
    <t>31T. Toll Facility Development Total</t>
  </si>
  <si>
    <t>Carries to Summary Tab.</t>
  </si>
  <si>
    <t>Technical Meetings</t>
  </si>
  <si>
    <t># Meetings
 Designer</t>
  </si>
  <si>
    <t>Travel Time
(Hours)</t>
  </si>
  <si>
    <t># Meetings
PM</t>
  </si>
  <si>
    <t>Tolls Kickoff</t>
  </si>
  <si>
    <t>45% MOT</t>
  </si>
  <si>
    <t>Electrical Utility Coordination</t>
  </si>
  <si>
    <t>Specification / Pay Item Coordination</t>
  </si>
  <si>
    <t>Other Meetings</t>
  </si>
  <si>
    <t>Subtotal Technical Meetings</t>
  </si>
  <si>
    <t>Progress Meetings (if required by FDOT)</t>
  </si>
  <si>
    <t>Phase Review Meetings</t>
  </si>
  <si>
    <t>Total Tolls Design Meetings</t>
  </si>
  <si>
    <t>Field Reviews</t>
  </si>
  <si>
    <t># of Staff</t>
  </si>
  <si>
    <t>Site Time
(per staff)</t>
  </si>
  <si>
    <t>Travel Time
(per staff)</t>
  </si>
  <si>
    <t>Total Hours</t>
  </si>
  <si>
    <t>Plans-in-hand Field Review</t>
  </si>
  <si>
    <t>Total Field Review Hours</t>
  </si>
  <si>
    <t>#</t>
  </si>
  <si>
    <t>Hours / #</t>
  </si>
  <si>
    <t>Sheets</t>
  </si>
  <si>
    <t>Sites</t>
  </si>
  <si>
    <t>Building Types</t>
  </si>
  <si>
    <t>Gantry Types</t>
  </si>
  <si>
    <t>Helpful high level notes about toll site(s) scope can go here.</t>
  </si>
  <si>
    <t>Assumes 1 hour for each meeting - If no travel time is included, assume remote attendance.</t>
  </si>
  <si>
    <t>Enlarged Electrical Power Plan(s)</t>
  </si>
  <si>
    <t>Enlarged Electrical Data Plan(s)</t>
  </si>
  <si>
    <t>Enlarged Electrical Site Plan(s)</t>
  </si>
  <si>
    <t>Enlarged Electrical Plan</t>
  </si>
  <si>
    <t>TEB Sites</t>
  </si>
  <si>
    <t>RTC Sites</t>
  </si>
  <si>
    <t>Site Demolition / Renovation Plan(s) (Phase 1 - #)</t>
  </si>
  <si>
    <t>Civil</t>
  </si>
  <si>
    <t>Electrical</t>
  </si>
  <si>
    <t>Architectural</t>
  </si>
  <si>
    <t>Structural</t>
  </si>
  <si>
    <t>Mechanical / Plumbing</t>
  </si>
  <si>
    <t>Canopy Demolition / Renovation Plan(s) (Phase 1 - #)</t>
  </si>
  <si>
    <t>Tunnel Demolition / Renovation Plan(s) (Phase 1 - #)</t>
  </si>
  <si>
    <t>Building Demolition / Renovation Floor Plan(s)</t>
  </si>
  <si>
    <t>Building Demolition / Renovation Detail(s)</t>
  </si>
  <si>
    <t>Field Review #1 (Discipline)</t>
  </si>
  <si>
    <t>Field Review #2 (Discipline)</t>
  </si>
  <si>
    <t>Field Review #3 (Discipline)</t>
  </si>
  <si>
    <t>Field Review #4 (Discipline)</t>
  </si>
  <si>
    <t>Field Review #5 (Discipline)</t>
  </si>
  <si>
    <t>If meeting is to be led by the Tolling Consultant, add hours to "Travel Time" to cover agenda prep and meeting notes.</t>
  </si>
  <si>
    <t>4+ Lanes
(Wide Sites)</t>
  </si>
  <si>
    <t>Enter project name &amp; description</t>
  </si>
  <si>
    <t>999999-1-32-01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</si>
</sst>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31T.&quot;General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1"/>
      <name val="CG Times"/>
      <family val="1"/>
    </font>
    <font>
      <sz val="11"/>
      <color theme="0"/>
      <name val="CG Times"/>
      <family val="1"/>
    </font>
    <font>
      <b/>
      <sz val="12"/>
      <color rgb="FFC00000"/>
      <name val="Arial"/>
      <family val="2"/>
    </font>
    <font>
      <b/>
      <i/>
      <sz val="12"/>
      <color theme="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CG Times"/>
      <family val="1"/>
    </font>
    <font>
      <sz val="9"/>
      <color indexed="81"/>
      <name val="Tahoma"/>
      <family val="2"/>
    </font>
    <font>
      <sz val="10"/>
      <name val="CG Times"/>
      <family val="1"/>
    </font>
    <font>
      <i/>
      <sz val="11"/>
      <name val="Arial"/>
      <family val="2"/>
    </font>
    <font>
      <b/>
      <sz val="9"/>
      <color indexed="81"/>
      <name val="Tahoma"/>
      <family val="2"/>
    </font>
    <font>
      <sz val="12"/>
      <name val="CG Times"/>
      <family val="1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3">
    <xf numFmtId="0" fontId="0" fillId="0" borderId="0" xfId="0"/>
    <xf numFmtId="0" fontId="2" fillId="0" borderId="0" xfId="1" applyFont="1" applyAlignment="1" applyProtection="1">
      <alignment vertical="center" wrapText="1"/>
      <protection locked="0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5" xfId="1" applyFont="1" applyFill="1" applyBorder="1" applyAlignment="1" applyProtection="1">
      <alignment horizontal="right" vertical="center"/>
      <protection locked="0"/>
    </xf>
    <xf numFmtId="0" fontId="6" fillId="0" borderId="0" xfId="1" applyFont="1" applyProtection="1">
      <protection locked="0"/>
    </xf>
    <xf numFmtId="0" fontId="7" fillId="2" borderId="8" xfId="1" applyFont="1" applyFill="1" applyBorder="1" applyProtection="1">
      <protection locked="0"/>
    </xf>
    <xf numFmtId="0" fontId="2" fillId="3" borderId="11" xfId="1" applyFont="1" applyFill="1" applyBorder="1" applyAlignment="1">
      <alignment horizontal="center" vertical="center"/>
    </xf>
    <xf numFmtId="0" fontId="2" fillId="0" borderId="14" xfId="1" applyFont="1" applyBorder="1" applyAlignment="1" applyProtection="1">
      <alignment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164" fontId="9" fillId="2" borderId="1" xfId="1" applyNumberFormat="1" applyFont="1" applyFill="1" applyBorder="1" applyAlignment="1">
      <alignment vertical="center"/>
    </xf>
    <xf numFmtId="0" fontId="6" fillId="2" borderId="2" xfId="1" applyFont="1" applyFill="1" applyBorder="1" applyAlignment="1">
      <alignment wrapText="1"/>
    </xf>
    <xf numFmtId="0" fontId="6" fillId="2" borderId="3" xfId="1" applyFont="1" applyFill="1" applyBorder="1"/>
    <xf numFmtId="164" fontId="10" fillId="2" borderId="6" xfId="1" applyNumberFormat="1" applyFont="1" applyFill="1" applyBorder="1" applyAlignment="1">
      <alignment vertical="center"/>
    </xf>
    <xf numFmtId="0" fontId="6" fillId="2" borderId="7" xfId="1" applyFont="1" applyFill="1" applyBorder="1" applyAlignment="1">
      <alignment wrapText="1"/>
    </xf>
    <xf numFmtId="0" fontId="6" fillId="2" borderId="7" xfId="1" applyFont="1" applyFill="1" applyBorder="1"/>
    <xf numFmtId="0" fontId="6" fillId="2" borderId="8" xfId="1" applyFont="1" applyFill="1" applyBorder="1"/>
    <xf numFmtId="0" fontId="2" fillId="3" borderId="14" xfId="1" applyFont="1" applyFill="1" applyBorder="1" applyAlignment="1">
      <alignment horizontal="center" vertical="center"/>
    </xf>
    <xf numFmtId="0" fontId="11" fillId="0" borderId="0" xfId="1" applyFont="1" applyAlignment="1" applyProtection="1">
      <alignment horizontal="center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13" xfId="1" applyFont="1" applyBorder="1" applyAlignment="1">
      <alignment vertical="center" wrapText="1"/>
    </xf>
    <xf numFmtId="0" fontId="14" fillId="0" borderId="13" xfId="1" applyFont="1" applyBorder="1" applyAlignment="1">
      <alignment horizontal="center" vertical="center" wrapText="1"/>
    </xf>
    <xf numFmtId="0" fontId="15" fillId="5" borderId="29" xfId="1" applyFont="1" applyFill="1" applyBorder="1" applyAlignment="1">
      <alignment vertical="center" wrapText="1"/>
    </xf>
    <xf numFmtId="0" fontId="13" fillId="0" borderId="22" xfId="1" applyFont="1" applyBorder="1" applyAlignment="1" applyProtection="1">
      <alignment horizontal="center" vertical="center" wrapText="1"/>
      <protection locked="0"/>
    </xf>
    <xf numFmtId="0" fontId="14" fillId="0" borderId="22" xfId="1" applyFont="1" applyBorder="1" applyAlignment="1">
      <alignment horizontal="center" vertical="center" wrapText="1"/>
    </xf>
    <xf numFmtId="0" fontId="13" fillId="0" borderId="29" xfId="1" applyFont="1" applyBorder="1" applyAlignment="1" applyProtection="1">
      <alignment horizontal="center" vertical="center" wrapText="1"/>
      <protection locked="0"/>
    </xf>
    <xf numFmtId="0" fontId="16" fillId="0" borderId="30" xfId="1" applyFont="1" applyBorder="1" applyAlignment="1" applyProtection="1">
      <alignment horizontal="left" vertical="center" wrapText="1"/>
      <protection locked="0"/>
    </xf>
    <xf numFmtId="1" fontId="13" fillId="0" borderId="22" xfId="1" applyNumberFormat="1" applyFont="1" applyBorder="1" applyAlignment="1" applyProtection="1">
      <alignment horizontal="center" vertical="center" wrapText="1"/>
      <protection locked="0"/>
    </xf>
    <xf numFmtId="0" fontId="15" fillId="5" borderId="23" xfId="1" applyFont="1" applyFill="1" applyBorder="1" applyAlignment="1">
      <alignment vertical="center" wrapText="1"/>
    </xf>
    <xf numFmtId="0" fontId="15" fillId="5" borderId="22" xfId="1" applyFont="1" applyFill="1" applyBorder="1" applyAlignment="1">
      <alignment vertical="center" wrapText="1"/>
    </xf>
    <xf numFmtId="0" fontId="15" fillId="5" borderId="22" xfId="1" applyFont="1" applyFill="1" applyBorder="1" applyAlignment="1">
      <alignment horizontal="center" vertical="center" wrapText="1"/>
    </xf>
    <xf numFmtId="0" fontId="14" fillId="0" borderId="22" xfId="1" applyFont="1" applyBorder="1" applyAlignment="1">
      <alignment horizontal="left" vertical="center" wrapText="1"/>
    </xf>
    <xf numFmtId="0" fontId="13" fillId="4" borderId="22" xfId="1" applyFont="1" applyFill="1" applyBorder="1" applyAlignment="1" applyProtection="1">
      <alignment horizontal="center" vertical="center" wrapText="1"/>
      <protection locked="0"/>
    </xf>
    <xf numFmtId="0" fontId="14" fillId="0" borderId="22" xfId="1" applyFont="1" applyBorder="1" applyAlignment="1">
      <alignment horizontal="center" vertical="center"/>
    </xf>
    <xf numFmtId="0" fontId="11" fillId="0" borderId="0" xfId="1" applyFont="1" applyAlignment="1" applyProtection="1">
      <alignment wrapText="1"/>
      <protection locked="0"/>
    </xf>
    <xf numFmtId="0" fontId="17" fillId="3" borderId="27" xfId="1" applyFont="1" applyFill="1" applyBorder="1" applyAlignment="1">
      <alignment horizontal="center" vertical="center" wrapText="1"/>
    </xf>
    <xf numFmtId="0" fontId="18" fillId="3" borderId="28" xfId="1" applyFont="1" applyFill="1" applyBorder="1" applyAlignment="1">
      <alignment horizontal="left" vertical="center" wrapText="1"/>
    </xf>
    <xf numFmtId="9" fontId="14" fillId="0" borderId="13" xfId="1" applyNumberFormat="1" applyFont="1" applyBorder="1" applyAlignment="1">
      <alignment horizontal="center" vertical="center" wrapText="1"/>
    </xf>
    <xf numFmtId="9" fontId="16" fillId="0" borderId="14" xfId="1" applyNumberFormat="1" applyFont="1" applyBorder="1" applyAlignment="1" applyProtection="1">
      <alignment horizontal="left" vertical="center" wrapText="1"/>
      <protection locked="0"/>
    </xf>
    <xf numFmtId="0" fontId="17" fillId="3" borderId="10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11" fillId="0" borderId="0" xfId="1" applyFont="1" applyAlignment="1" applyProtection="1">
      <alignment vertical="top" wrapText="1"/>
      <protection locked="0"/>
    </xf>
    <xf numFmtId="0" fontId="11" fillId="0" borderId="0" xfId="1" applyFont="1" applyAlignment="1" applyProtection="1">
      <alignment horizontal="center" vertical="top" wrapText="1"/>
      <protection locked="0"/>
    </xf>
    <xf numFmtId="0" fontId="19" fillId="0" borderId="0" xfId="1" applyFont="1" applyProtection="1">
      <protection locked="0"/>
    </xf>
    <xf numFmtId="0" fontId="21" fillId="0" borderId="0" xfId="1" applyFont="1" applyProtection="1">
      <protection locked="0"/>
    </xf>
    <xf numFmtId="0" fontId="16" fillId="0" borderId="0" xfId="1" applyFont="1" applyAlignment="1">
      <alignment horizontal="right" vertical="center"/>
    </xf>
    <xf numFmtId="0" fontId="2" fillId="0" borderId="0" xfId="1" applyFont="1" applyAlignment="1" applyProtection="1">
      <alignment horizontal="center" vertical="center" wrapText="1"/>
      <protection locked="0"/>
    </xf>
    <xf numFmtId="0" fontId="6" fillId="0" borderId="0" xfId="1" applyFont="1"/>
    <xf numFmtId="0" fontId="6" fillId="0" borderId="0" xfId="1" applyFont="1" applyAlignment="1" applyProtection="1">
      <alignment horizontal="center"/>
      <protection locked="0"/>
    </xf>
    <xf numFmtId="0" fontId="2" fillId="0" borderId="0" xfId="1" applyFont="1" applyAlignment="1">
      <alignment horizontal="center" vertical="center"/>
    </xf>
    <xf numFmtId="0" fontId="2" fillId="6" borderId="39" xfId="1" applyFont="1" applyFill="1" applyBorder="1" applyAlignment="1">
      <alignment horizontal="center" vertical="center"/>
    </xf>
    <xf numFmtId="0" fontId="2" fillId="6" borderId="40" xfId="1" applyFont="1" applyFill="1" applyBorder="1" applyAlignment="1" applyProtection="1">
      <alignment horizontal="center" vertical="center"/>
      <protection locked="0"/>
    </xf>
    <xf numFmtId="0" fontId="2" fillId="6" borderId="40" xfId="1" applyFont="1" applyFill="1" applyBorder="1" applyAlignment="1">
      <alignment horizontal="center" vertical="center"/>
    </xf>
    <xf numFmtId="0" fontId="2" fillId="6" borderId="41" xfId="1" applyFont="1" applyFill="1" applyBorder="1" applyAlignment="1" applyProtection="1">
      <alignment horizontal="center" vertical="center"/>
      <protection locked="0"/>
    </xf>
    <xf numFmtId="0" fontId="2" fillId="6" borderId="41" xfId="1" applyFont="1" applyFill="1" applyBorder="1" applyAlignment="1">
      <alignment horizontal="center" vertical="center"/>
    </xf>
    <xf numFmtId="0" fontId="2" fillId="6" borderId="43" xfId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Alignment="1">
      <alignment horizontal="center" vertical="center"/>
    </xf>
    <xf numFmtId="0" fontId="2" fillId="6" borderId="45" xfId="1" applyFont="1" applyFill="1" applyBorder="1" applyAlignment="1">
      <alignment horizontal="center" vertical="center"/>
    </xf>
    <xf numFmtId="0" fontId="2" fillId="6" borderId="25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50" xfId="1" applyFont="1" applyBorder="1" applyAlignment="1" applyProtection="1">
      <alignment horizontal="center" vertical="center" wrapText="1"/>
      <protection locked="0"/>
    </xf>
    <xf numFmtId="0" fontId="14" fillId="0" borderId="51" xfId="1" applyFont="1" applyBorder="1" applyAlignment="1" applyProtection="1">
      <alignment horizontal="center" vertical="center" wrapText="1"/>
      <protection locked="0"/>
    </xf>
    <xf numFmtId="0" fontId="14" fillId="0" borderId="49" xfId="1" applyFont="1" applyBorder="1" applyAlignment="1">
      <alignment horizontal="center" vertical="center"/>
    </xf>
    <xf numFmtId="0" fontId="14" fillId="0" borderId="46" xfId="1" applyFont="1" applyBorder="1" applyAlignment="1" applyProtection="1">
      <alignment horizontal="center" vertical="center" wrapText="1"/>
      <protection locked="0"/>
    </xf>
    <xf numFmtId="0" fontId="14" fillId="0" borderId="47" xfId="1" applyFont="1" applyBorder="1" applyAlignment="1" applyProtection="1">
      <alignment horizontal="center" vertical="center" wrapText="1"/>
      <protection locked="0"/>
    </xf>
    <xf numFmtId="0" fontId="14" fillId="0" borderId="52" xfId="1" applyFont="1" applyBorder="1" applyAlignment="1" applyProtection="1">
      <alignment horizontal="center" vertical="center" wrapText="1"/>
      <protection locked="0"/>
    </xf>
    <xf numFmtId="0" fontId="14" fillId="0" borderId="54" xfId="1" applyFont="1" applyBorder="1" applyAlignment="1" applyProtection="1">
      <alignment horizontal="center" vertical="center" wrapText="1"/>
      <protection locked="0"/>
    </xf>
    <xf numFmtId="0" fontId="14" fillId="0" borderId="55" xfId="1" applyFont="1" applyBorder="1" applyAlignment="1" applyProtection="1">
      <alignment horizontal="center" vertical="center" wrapText="1"/>
      <protection locked="0"/>
    </xf>
    <xf numFmtId="0" fontId="14" fillId="0" borderId="53" xfId="1" applyFont="1" applyBorder="1" applyAlignment="1">
      <alignment horizontal="center" vertical="center" wrapText="1"/>
    </xf>
    <xf numFmtId="0" fontId="14" fillId="0" borderId="57" xfId="1" applyFont="1" applyBorder="1" applyAlignment="1" applyProtection="1">
      <alignment horizontal="center" vertical="center" wrapText="1"/>
      <protection locked="0"/>
    </xf>
    <xf numFmtId="0" fontId="14" fillId="0" borderId="53" xfId="1" applyFont="1" applyBorder="1" applyAlignment="1" applyProtection="1">
      <alignment horizontal="center" vertical="center" wrapText="1"/>
      <protection locked="0"/>
    </xf>
    <xf numFmtId="0" fontId="14" fillId="0" borderId="56" xfId="1" applyFont="1" applyBorder="1" applyAlignment="1" applyProtection="1">
      <alignment horizontal="center" vertical="center" wrapText="1"/>
      <protection locked="0"/>
    </xf>
    <xf numFmtId="0" fontId="14" fillId="0" borderId="58" xfId="1" applyFont="1" applyBorder="1" applyAlignment="1" applyProtection="1">
      <alignment horizontal="center" vertical="center" wrapText="1"/>
      <protection locked="0"/>
    </xf>
    <xf numFmtId="0" fontId="14" fillId="0" borderId="59" xfId="1" applyFont="1" applyBorder="1" applyAlignment="1" applyProtection="1">
      <alignment horizontal="center" vertical="center" wrapText="1"/>
      <protection locked="0"/>
    </xf>
    <xf numFmtId="0" fontId="14" fillId="0" borderId="61" xfId="1" applyFont="1" applyBorder="1" applyAlignment="1" applyProtection="1">
      <alignment horizontal="center" vertical="center" wrapText="1"/>
      <protection locked="0"/>
    </xf>
    <xf numFmtId="0" fontId="14" fillId="0" borderId="48" xfId="1" applyFont="1" applyBorder="1" applyAlignment="1" applyProtection="1">
      <alignment horizontal="center" vertical="center" wrapText="1"/>
      <protection locked="0"/>
    </xf>
    <xf numFmtId="0" fontId="14" fillId="0" borderId="60" xfId="1" applyFont="1" applyBorder="1" applyAlignment="1" applyProtection="1">
      <alignment horizontal="center" vertical="center" wrapText="1"/>
      <protection locked="0"/>
    </xf>
    <xf numFmtId="0" fontId="14" fillId="0" borderId="62" xfId="1" applyFont="1" applyBorder="1" applyAlignment="1">
      <alignment horizontal="center" vertical="center" wrapText="1"/>
    </xf>
    <xf numFmtId="0" fontId="14" fillId="0" borderId="64" xfId="1" applyFont="1" applyBorder="1" applyAlignment="1" applyProtection="1">
      <alignment horizontal="center" vertical="center" wrapText="1"/>
      <protection locked="0"/>
    </xf>
    <xf numFmtId="0" fontId="14" fillId="0" borderId="65" xfId="1" applyFont="1" applyBorder="1" applyAlignment="1" applyProtection="1">
      <alignment horizontal="center" vertical="center" wrapText="1"/>
      <protection locked="0"/>
    </xf>
    <xf numFmtId="0" fontId="14" fillId="0" borderId="63" xfId="1" applyFont="1" applyBorder="1" applyAlignment="1" applyProtection="1">
      <alignment horizontal="center" vertical="center" wrapText="1"/>
      <protection locked="0"/>
    </xf>
    <xf numFmtId="0" fontId="14" fillId="0" borderId="62" xfId="1" applyFont="1" applyBorder="1" applyAlignment="1" applyProtection="1">
      <alignment horizontal="center" vertical="center" wrapText="1"/>
      <protection locked="0"/>
    </xf>
    <xf numFmtId="0" fontId="14" fillId="0" borderId="66" xfId="1" applyFont="1" applyBorder="1" applyAlignment="1" applyProtection="1">
      <alignment horizontal="center" vertical="center" wrapText="1"/>
      <protection locked="0"/>
    </xf>
    <xf numFmtId="0" fontId="14" fillId="0" borderId="64" xfId="1" applyFont="1" applyBorder="1" applyAlignment="1" applyProtection="1">
      <alignment horizontal="center" vertical="center"/>
      <protection locked="0"/>
    </xf>
    <xf numFmtId="0" fontId="14" fillId="0" borderId="63" xfId="1" applyFont="1" applyBorder="1" applyAlignment="1" applyProtection="1">
      <alignment horizontal="center" vertical="center"/>
      <protection locked="0"/>
    </xf>
    <xf numFmtId="0" fontId="21" fillId="0" borderId="62" xfId="1" applyFont="1" applyBorder="1" applyProtection="1">
      <protection locked="0"/>
    </xf>
    <xf numFmtId="0" fontId="22" fillId="0" borderId="65" xfId="1" applyFont="1" applyBorder="1" applyAlignment="1" applyProtection="1">
      <alignment horizontal="center" vertical="center" wrapText="1"/>
      <protection locked="0"/>
    </xf>
    <xf numFmtId="0" fontId="22" fillId="0" borderId="66" xfId="1" applyFont="1" applyBorder="1" applyAlignment="1" applyProtection="1">
      <alignment horizontal="center" vertical="center" wrapText="1"/>
      <protection locked="0"/>
    </xf>
    <xf numFmtId="0" fontId="22" fillId="0" borderId="63" xfId="1" applyFont="1" applyBorder="1" applyAlignment="1" applyProtection="1">
      <alignment horizontal="center" vertical="center" wrapText="1"/>
      <protection locked="0"/>
    </xf>
    <xf numFmtId="0" fontId="14" fillId="0" borderId="0" xfId="1" applyFont="1" applyProtection="1">
      <protection locked="0"/>
    </xf>
    <xf numFmtId="0" fontId="14" fillId="0" borderId="0" xfId="1" applyFont="1" applyAlignment="1" applyProtection="1">
      <alignment vertical="center"/>
      <protection locked="0"/>
    </xf>
    <xf numFmtId="0" fontId="22" fillId="0" borderId="62" xfId="1" applyFont="1" applyBorder="1" applyAlignment="1" applyProtection="1">
      <alignment horizontal="center" vertical="center" wrapText="1"/>
      <protection locked="0"/>
    </xf>
    <xf numFmtId="0" fontId="14" fillId="0" borderId="26" xfId="1" applyFont="1" applyBorder="1" applyAlignment="1">
      <alignment horizontal="center" vertical="center" wrapText="1"/>
    </xf>
    <xf numFmtId="0" fontId="14" fillId="0" borderId="26" xfId="1" applyFont="1" applyBorder="1" applyAlignment="1">
      <alignment vertical="center" wrapText="1"/>
    </xf>
    <xf numFmtId="165" fontId="14" fillId="0" borderId="22" xfId="1" quotePrefix="1" applyNumberFormat="1" applyFont="1" applyBorder="1" applyAlignment="1" applyProtection="1">
      <alignment horizontal="center" vertical="center"/>
      <protection locked="0"/>
    </xf>
    <xf numFmtId="165" fontId="21" fillId="0" borderId="0" xfId="1" applyNumberFormat="1" applyFont="1" applyProtection="1">
      <protection locked="0"/>
    </xf>
    <xf numFmtId="0" fontId="14" fillId="0" borderId="73" xfId="1" applyFont="1" applyBorder="1" applyAlignment="1">
      <alignment horizontal="center" vertical="center" wrapText="1"/>
    </xf>
    <xf numFmtId="0" fontId="14" fillId="0" borderId="75" xfId="1" applyFont="1" applyBorder="1" applyAlignment="1">
      <alignment horizontal="center" vertical="center" wrapText="1"/>
    </xf>
    <xf numFmtId="0" fontId="14" fillId="0" borderId="74" xfId="1" applyFont="1" applyBorder="1" applyAlignment="1">
      <alignment horizontal="center" vertical="center" wrapText="1"/>
    </xf>
    <xf numFmtId="0" fontId="0" fillId="0" borderId="6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165" fontId="14" fillId="0" borderId="21" xfId="1" quotePrefix="1" applyNumberFormat="1" applyFont="1" applyBorder="1" applyAlignment="1">
      <alignment horizontal="center" vertical="center"/>
    </xf>
    <xf numFmtId="0" fontId="13" fillId="0" borderId="26" xfId="1" applyFont="1" applyBorder="1" applyAlignment="1" applyProtection="1">
      <alignment horizontal="center" vertical="center" wrapText="1"/>
      <protection locked="0"/>
    </xf>
    <xf numFmtId="0" fontId="16" fillId="0" borderId="67" xfId="1" applyFont="1" applyBorder="1" applyAlignment="1" applyProtection="1">
      <alignment horizontal="left" vertical="center" wrapText="1"/>
      <protection locked="0"/>
    </xf>
    <xf numFmtId="9" fontId="14" fillId="0" borderId="26" xfId="1" applyNumberFormat="1" applyFont="1" applyBorder="1" applyAlignment="1">
      <alignment horizontal="center" vertical="center" wrapText="1"/>
    </xf>
    <xf numFmtId="0" fontId="13" fillId="0" borderId="22" xfId="1" applyFont="1" applyBorder="1" applyAlignment="1" applyProtection="1">
      <alignment horizontal="center" vertical="center"/>
      <protection locked="0"/>
    </xf>
    <xf numFmtId="165" fontId="14" fillId="0" borderId="12" xfId="1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vertical="center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2" fillId="6" borderId="9" xfId="1" applyFont="1" applyFill="1" applyBorder="1" applyAlignment="1" applyProtection="1">
      <alignment horizontal="center" vertical="center" wrapText="1"/>
      <protection locked="0"/>
    </xf>
    <xf numFmtId="0" fontId="2" fillId="6" borderId="77" xfId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vertical="center"/>
      <protection locked="0"/>
    </xf>
    <xf numFmtId="0" fontId="24" fillId="0" borderId="0" xfId="1" applyFont="1" applyProtection="1"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4" fillId="0" borderId="5" xfId="1" applyFont="1" applyBorder="1" applyAlignment="1" applyProtection="1">
      <alignment vertical="center" wrapText="1"/>
      <protection locked="0"/>
    </xf>
    <xf numFmtId="0" fontId="14" fillId="0" borderId="33" xfId="1" applyFont="1" applyBorder="1" applyAlignment="1" applyProtection="1">
      <alignment horizontal="left" vertic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4" fillId="0" borderId="76" xfId="1" applyFont="1" applyBorder="1" applyAlignment="1" applyProtection="1">
      <alignment horizontal="left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vertical="center" wrapText="1"/>
      <protection locked="0"/>
    </xf>
    <xf numFmtId="0" fontId="2" fillId="6" borderId="9" xfId="1" applyFont="1" applyFill="1" applyBorder="1" applyAlignment="1" applyProtection="1">
      <alignment horizontal="right" vertical="center"/>
      <protection locked="0"/>
    </xf>
    <xf numFmtId="0" fontId="2" fillId="6" borderId="10" xfId="1" applyFont="1" applyFill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left" vertical="center"/>
      <protection locked="0"/>
    </xf>
    <xf numFmtId="0" fontId="15" fillId="0" borderId="18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4" fillId="0" borderId="78" xfId="1" applyFont="1" applyBorder="1" applyAlignment="1" applyProtection="1">
      <alignment horizontal="left" vertical="center"/>
      <protection locked="0"/>
    </xf>
    <xf numFmtId="0" fontId="15" fillId="0" borderId="39" xfId="1" applyFont="1" applyBorder="1" applyAlignment="1" applyProtection="1">
      <alignment horizontal="center" vertical="center"/>
      <protection locked="0"/>
    </xf>
    <xf numFmtId="0" fontId="15" fillId="0" borderId="79" xfId="1" applyFont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vertical="center"/>
      <protection locked="0"/>
    </xf>
    <xf numFmtId="0" fontId="2" fillId="6" borderId="80" xfId="1" applyFont="1" applyFill="1" applyBorder="1" applyAlignment="1" applyProtection="1">
      <alignment horizontal="right" vertical="center"/>
      <protection locked="0"/>
    </xf>
    <xf numFmtId="0" fontId="2" fillId="6" borderId="81" xfId="1" applyFont="1" applyFill="1" applyBorder="1" applyAlignment="1" applyProtection="1">
      <alignment horizontal="center" vertical="center"/>
      <protection locked="0"/>
    </xf>
    <xf numFmtId="0" fontId="2" fillId="6" borderId="82" xfId="1" applyFont="1" applyFill="1" applyBorder="1" applyAlignment="1" applyProtection="1">
      <alignment horizontal="center" vertical="center"/>
      <protection locked="0"/>
    </xf>
    <xf numFmtId="1" fontId="14" fillId="0" borderId="22" xfId="1" applyNumberFormat="1" applyFont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/>
    </xf>
    <xf numFmtId="0" fontId="14" fillId="0" borderId="30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>
      <alignment horizontal="left" vertical="top" wrapText="1"/>
    </xf>
    <xf numFmtId="0" fontId="12" fillId="0" borderId="22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1" fontId="13" fillId="0" borderId="0" xfId="1" applyNumberFormat="1" applyFont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165" fontId="14" fillId="0" borderId="0" xfId="1" applyNumberFormat="1" applyFont="1" applyAlignment="1" applyProtection="1">
      <alignment horizontal="center" vertical="center" wrapText="1"/>
      <protection locked="0"/>
    </xf>
    <xf numFmtId="0" fontId="15" fillId="0" borderId="0" xfId="1" applyFont="1" applyAlignment="1">
      <alignment vertical="center" wrapText="1"/>
    </xf>
    <xf numFmtId="165" fontId="14" fillId="0" borderId="21" xfId="1" applyNumberFormat="1" applyFont="1" applyBorder="1" applyAlignment="1">
      <alignment horizontal="center" vertical="center" wrapText="1"/>
    </xf>
    <xf numFmtId="165" fontId="14" fillId="0" borderId="22" xfId="1" applyNumberFormat="1" applyFont="1" applyBorder="1" applyAlignment="1" applyProtection="1">
      <alignment horizontal="center" vertical="center" wrapText="1"/>
      <protection locked="0"/>
    </xf>
    <xf numFmtId="0" fontId="2" fillId="6" borderId="26" xfId="1" applyFont="1" applyFill="1" applyBorder="1" applyAlignment="1" applyProtection="1">
      <alignment horizontal="center" vertical="center"/>
      <protection locked="0"/>
    </xf>
    <xf numFmtId="0" fontId="14" fillId="0" borderId="47" xfId="1" applyFont="1" applyBorder="1" applyAlignment="1">
      <alignment horizontal="center" vertical="center"/>
    </xf>
    <xf numFmtId="0" fontId="2" fillId="6" borderId="43" xfId="1" applyFont="1" applyFill="1" applyBorder="1" applyAlignment="1">
      <alignment horizontal="center" vertical="center"/>
    </xf>
    <xf numFmtId="0" fontId="2" fillId="6" borderId="44" xfId="1" applyFont="1" applyFill="1" applyBorder="1" applyAlignment="1">
      <alignment horizontal="center" vertical="center"/>
    </xf>
    <xf numFmtId="0" fontId="2" fillId="6" borderId="42" xfId="1" applyFont="1" applyFill="1" applyBorder="1" applyAlignment="1" applyProtection="1">
      <alignment horizontal="left" vertical="center"/>
      <protection locked="0"/>
    </xf>
    <xf numFmtId="0" fontId="2" fillId="0" borderId="35" xfId="1" applyFont="1" applyBorder="1" applyAlignment="1">
      <alignment horizontal="right" vertical="center" wrapText="1"/>
    </xf>
    <xf numFmtId="0" fontId="17" fillId="0" borderId="35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14" fillId="0" borderId="86" xfId="1" applyFont="1" applyBorder="1" applyAlignment="1">
      <alignment horizontal="center" vertical="center" wrapText="1"/>
    </xf>
    <xf numFmtId="0" fontId="14" fillId="0" borderId="87" xfId="1" applyFont="1" applyBorder="1" applyAlignment="1" applyProtection="1">
      <alignment horizontal="center" vertical="center" wrapText="1"/>
      <protection locked="0"/>
    </xf>
    <xf numFmtId="0" fontId="14" fillId="0" borderId="88" xfId="1" applyFont="1" applyBorder="1" applyAlignment="1" applyProtection="1">
      <alignment horizontal="center" vertical="center" wrapText="1"/>
      <protection locked="0"/>
    </xf>
    <xf numFmtId="0" fontId="14" fillId="0" borderId="86" xfId="1" applyFont="1" applyBorder="1" applyAlignment="1" applyProtection="1">
      <alignment horizontal="center" vertical="center" wrapText="1"/>
      <protection locked="0"/>
    </xf>
    <xf numFmtId="0" fontId="14" fillId="0" borderId="89" xfId="1" applyFont="1" applyBorder="1" applyAlignment="1" applyProtection="1">
      <alignment horizontal="center" vertical="center" wrapText="1"/>
      <protection locked="0"/>
    </xf>
    <xf numFmtId="0" fontId="14" fillId="0" borderId="90" xfId="1" applyFont="1" applyBorder="1" applyAlignment="1" applyProtection="1">
      <alignment horizontal="center" vertical="center" wrapText="1"/>
      <protection locked="0"/>
    </xf>
    <xf numFmtId="0" fontId="14" fillId="0" borderId="91" xfId="1" applyFont="1" applyBorder="1" applyAlignment="1">
      <alignment horizontal="center" vertical="center" wrapText="1"/>
    </xf>
    <xf numFmtId="0" fontId="14" fillId="0" borderId="92" xfId="1" applyFont="1" applyBorder="1" applyAlignment="1" applyProtection="1">
      <alignment horizontal="center" vertical="center" wrapText="1"/>
      <protection locked="0"/>
    </xf>
    <xf numFmtId="0" fontId="14" fillId="0" borderId="93" xfId="1" applyFont="1" applyBorder="1" applyAlignment="1" applyProtection="1">
      <alignment horizontal="center" vertical="center" wrapText="1"/>
      <protection locked="0"/>
    </xf>
    <xf numFmtId="0" fontId="14" fillId="0" borderId="91" xfId="1" applyFont="1" applyBorder="1" applyAlignment="1" applyProtection="1">
      <alignment horizontal="center" vertical="center" wrapText="1"/>
      <protection locked="0"/>
    </xf>
    <xf numFmtId="0" fontId="14" fillId="0" borderId="94" xfId="1" applyFont="1" applyBorder="1" applyAlignment="1" applyProtection="1">
      <alignment horizontal="center" vertical="center" wrapText="1"/>
      <protection locked="0"/>
    </xf>
    <xf numFmtId="0" fontId="14" fillId="0" borderId="95" xfId="1" applyFont="1" applyBorder="1" applyAlignment="1" applyProtection="1">
      <alignment horizontal="center" vertical="center" wrapText="1"/>
      <protection locked="0"/>
    </xf>
    <xf numFmtId="165" fontId="14" fillId="0" borderId="23" xfId="1" applyNumberFormat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5" borderId="23" xfId="1" applyFont="1" applyFill="1" applyBorder="1" applyAlignment="1">
      <alignment horizontal="center" vertical="center"/>
    </xf>
    <xf numFmtId="1" fontId="14" fillId="0" borderId="26" xfId="1" applyNumberFormat="1" applyFont="1" applyBorder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 wrapText="1"/>
      <protection locked="0"/>
    </xf>
    <xf numFmtId="0" fontId="14" fillId="0" borderId="24" xfId="1" applyFont="1" applyBorder="1" applyAlignment="1" applyProtection="1">
      <alignment horizontal="left" vertical="center" wrapText="1"/>
      <protection locked="0"/>
    </xf>
    <xf numFmtId="0" fontId="14" fillId="0" borderId="22" xfId="1" applyFont="1" applyBorder="1" applyAlignment="1">
      <alignment vertical="center" wrapText="1"/>
    </xf>
    <xf numFmtId="9" fontId="14" fillId="0" borderId="22" xfId="1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right" vertical="center" wrapText="1"/>
      <protection locked="0"/>
    </xf>
    <xf numFmtId="1" fontId="13" fillId="6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22" xfId="1" applyFont="1" applyFill="1" applyBorder="1" applyAlignment="1" applyProtection="1">
      <alignment horizontal="center" vertical="center" wrapText="1"/>
      <protection locked="0"/>
    </xf>
    <xf numFmtId="1" fontId="14" fillId="6" borderId="33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96" xfId="1" applyFont="1" applyBorder="1" applyAlignment="1" applyProtection="1">
      <alignment horizontal="center" vertical="center" wrapText="1"/>
      <protection locked="0"/>
    </xf>
    <xf numFmtId="0" fontId="2" fillId="0" borderId="97" xfId="1" applyFont="1" applyBorder="1" applyAlignment="1" applyProtection="1">
      <alignment horizontal="center" vertical="center" wrapText="1"/>
      <protection locked="0"/>
    </xf>
    <xf numFmtId="0" fontId="2" fillId="0" borderId="98" xfId="1" applyFont="1" applyBorder="1" applyAlignment="1" applyProtection="1">
      <alignment horizontal="center" vertical="center" wrapText="1"/>
      <protection locked="0"/>
    </xf>
    <xf numFmtId="0" fontId="14" fillId="6" borderId="29" xfId="1" applyFont="1" applyFill="1" applyBorder="1" applyAlignment="1" applyProtection="1">
      <alignment horizontal="center" vertical="center"/>
      <protection locked="0"/>
    </xf>
    <xf numFmtId="0" fontId="25" fillId="6" borderId="69" xfId="1" applyFont="1" applyFill="1" applyBorder="1" applyAlignment="1" applyProtection="1">
      <alignment horizontal="center" vertical="center"/>
      <protection locked="0"/>
    </xf>
    <xf numFmtId="1" fontId="14" fillId="6" borderId="21" xfId="1" applyNumberFormat="1" applyFont="1" applyFill="1" applyBorder="1" applyAlignment="1" applyProtection="1">
      <alignment horizontal="center" vertical="center"/>
      <protection locked="0"/>
    </xf>
    <xf numFmtId="0" fontId="14" fillId="6" borderId="22" xfId="1" applyFont="1" applyFill="1" applyBorder="1" applyAlignment="1" applyProtection="1">
      <alignment horizontal="center" vertical="center"/>
      <protection locked="0"/>
    </xf>
    <xf numFmtId="0" fontId="25" fillId="6" borderId="30" xfId="1" applyFont="1" applyFill="1" applyBorder="1" applyAlignment="1" applyProtection="1">
      <alignment horizontal="center" vertical="center"/>
      <protection locked="0"/>
    </xf>
    <xf numFmtId="1" fontId="14" fillId="6" borderId="15" xfId="1" applyNumberFormat="1" applyFont="1" applyFill="1" applyBorder="1" applyAlignment="1" applyProtection="1">
      <alignment horizontal="center" vertical="center"/>
      <protection locked="0"/>
    </xf>
    <xf numFmtId="0" fontId="14" fillId="6" borderId="16" xfId="1" applyFont="1" applyFill="1" applyBorder="1" applyAlignment="1" applyProtection="1">
      <alignment horizontal="center" vertical="center"/>
      <protection locked="0"/>
    </xf>
    <xf numFmtId="0" fontId="25" fillId="6" borderId="17" xfId="1" applyFont="1" applyFill="1" applyBorder="1" applyAlignment="1" applyProtection="1">
      <alignment horizontal="center" vertical="center"/>
      <protection locked="0"/>
    </xf>
    <xf numFmtId="165" fontId="14" fillId="0" borderId="29" xfId="1" applyNumberFormat="1" applyFont="1" applyBorder="1" applyAlignment="1" applyProtection="1">
      <alignment horizontal="center" vertical="center" wrapText="1"/>
      <protection locked="0"/>
    </xf>
    <xf numFmtId="165" fontId="14" fillId="0" borderId="22" xfId="1" applyNumberFormat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left" vertical="center" wrapText="1"/>
    </xf>
    <xf numFmtId="165" fontId="14" fillId="0" borderId="33" xfId="1" applyNumberFormat="1" applyFont="1" applyBorder="1" applyAlignment="1">
      <alignment horizontal="center" vertical="center" wrapText="1"/>
    </xf>
    <xf numFmtId="165" fontId="14" fillId="0" borderId="32" xfId="1" applyNumberFormat="1" applyFont="1" applyBorder="1" applyAlignment="1">
      <alignment horizontal="center" vertical="center" wrapText="1"/>
    </xf>
    <xf numFmtId="0" fontId="2" fillId="6" borderId="10" xfId="1" applyFont="1" applyFill="1" applyBorder="1" applyAlignment="1" applyProtection="1">
      <alignment horizontal="center" vertical="center" wrapText="1"/>
      <protection locked="0"/>
    </xf>
    <xf numFmtId="0" fontId="2" fillId="6" borderId="11" xfId="1" applyFont="1" applyFill="1" applyBorder="1" applyAlignment="1" applyProtection="1">
      <alignment horizontal="center" vertical="center" wrapText="1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3" borderId="27" xfId="1" applyFont="1" applyFill="1" applyBorder="1" applyAlignment="1">
      <alignment horizontal="center" vertical="center" wrapText="1"/>
    </xf>
    <xf numFmtId="0" fontId="2" fillId="6" borderId="37" xfId="1" applyFont="1" applyFill="1" applyBorder="1" applyAlignment="1" applyProtection="1">
      <alignment horizontal="center" vertical="center"/>
      <protection locked="0"/>
    </xf>
    <xf numFmtId="0" fontId="2" fillId="6" borderId="38" xfId="1" applyFont="1" applyFill="1" applyBorder="1" applyAlignment="1" applyProtection="1">
      <alignment horizontal="center" vertical="center"/>
      <protection locked="0"/>
    </xf>
    <xf numFmtId="0" fontId="2" fillId="6" borderId="36" xfId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vertical="center"/>
    </xf>
    <xf numFmtId="0" fontId="26" fillId="0" borderId="42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26" fillId="0" borderId="39" xfId="0" applyFont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6" borderId="13" xfId="1" applyFont="1" applyFill="1" applyBorder="1" applyAlignment="1">
      <alignment horizontal="center" vertical="center"/>
    </xf>
    <xf numFmtId="0" fontId="14" fillId="6" borderId="13" xfId="1" applyFont="1" applyFill="1" applyBorder="1" applyAlignment="1" applyProtection="1">
      <alignment horizontal="center" vertical="center"/>
      <protection locked="0"/>
    </xf>
    <xf numFmtId="0" fontId="14" fillId="6" borderId="29" xfId="1" applyFont="1" applyFill="1" applyBorder="1" applyAlignment="1">
      <alignment horizontal="center" vertical="center"/>
    </xf>
    <xf numFmtId="0" fontId="14" fillId="6" borderId="26" xfId="1" applyFont="1" applyFill="1" applyBorder="1" applyAlignment="1">
      <alignment horizontal="center" vertical="center"/>
    </xf>
    <xf numFmtId="0" fontId="14" fillId="6" borderId="26" xfId="1" applyFont="1" applyFill="1" applyBorder="1" applyAlignment="1" applyProtection="1">
      <alignment horizontal="center" vertical="center"/>
      <protection locked="0"/>
    </xf>
    <xf numFmtId="0" fontId="14" fillId="6" borderId="22" xfId="1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vertical="center"/>
    </xf>
    <xf numFmtId="0" fontId="2" fillId="3" borderId="34" xfId="1" applyFont="1" applyFill="1" applyBorder="1" applyAlignment="1">
      <alignment vertical="center" wrapText="1"/>
    </xf>
    <xf numFmtId="0" fontId="2" fillId="3" borderId="35" xfId="1" applyFont="1" applyFill="1" applyBorder="1" applyAlignment="1">
      <alignment vertical="center" wrapText="1"/>
    </xf>
    <xf numFmtId="0" fontId="2" fillId="3" borderId="70" xfId="1" applyFont="1" applyFill="1" applyBorder="1" applyAlignment="1">
      <alignment vertical="center" wrapText="1"/>
    </xf>
    <xf numFmtId="0" fontId="2" fillId="3" borderId="34" xfId="1" applyFont="1" applyFill="1" applyBorder="1" applyAlignment="1">
      <alignment horizontal="centerContinuous" vertical="center" wrapText="1"/>
    </xf>
    <xf numFmtId="0" fontId="2" fillId="3" borderId="35" xfId="1" applyFont="1" applyFill="1" applyBorder="1" applyAlignment="1">
      <alignment horizontal="centerContinuous" vertical="center" wrapText="1"/>
    </xf>
    <xf numFmtId="0" fontId="2" fillId="3" borderId="70" xfId="1" applyFont="1" applyFill="1" applyBorder="1" applyAlignment="1">
      <alignment horizontal="centerContinuous" vertical="center" wrapText="1"/>
    </xf>
    <xf numFmtId="0" fontId="14" fillId="6" borderId="35" xfId="1" applyFont="1" applyFill="1" applyBorder="1" applyAlignment="1" applyProtection="1">
      <alignment horizontal="left" vertical="center"/>
      <protection locked="0"/>
    </xf>
    <xf numFmtId="0" fontId="14" fillId="6" borderId="70" xfId="1" applyFont="1" applyFill="1" applyBorder="1" applyAlignment="1" applyProtection="1">
      <alignment horizontal="left" vertical="center"/>
      <protection locked="0"/>
    </xf>
    <xf numFmtId="0" fontId="14" fillId="0" borderId="103" xfId="1" applyFont="1" applyBorder="1" applyAlignment="1" applyProtection="1">
      <alignment horizontal="left" vertical="center"/>
      <protection locked="0"/>
    </xf>
    <xf numFmtId="0" fontId="14" fillId="0" borderId="40" xfId="1" applyFont="1" applyBorder="1" applyAlignment="1" applyProtection="1">
      <alignment horizontal="left" vertical="center"/>
      <protection locked="0"/>
    </xf>
    <xf numFmtId="0" fontId="14" fillId="0" borderId="104" xfId="1" applyFont="1" applyBorder="1" applyAlignment="1" applyProtection="1">
      <alignment horizontal="left" vertical="center"/>
      <protection locked="0"/>
    </xf>
    <xf numFmtId="0" fontId="14" fillId="0" borderId="83" xfId="1" applyFont="1" applyBorder="1" applyAlignment="1" applyProtection="1">
      <alignment horizontal="left" vertical="center"/>
      <protection locked="0"/>
    </xf>
    <xf numFmtId="0" fontId="14" fillId="0" borderId="84" xfId="1" applyFont="1" applyBorder="1" applyAlignment="1" applyProtection="1">
      <alignment horizontal="left" vertical="center"/>
      <protection locked="0"/>
    </xf>
    <xf numFmtId="0" fontId="14" fillId="0" borderId="101" xfId="1" applyFont="1" applyBorder="1" applyAlignment="1" applyProtection="1">
      <alignment horizontal="left" vertical="center"/>
      <protection locked="0"/>
    </xf>
    <xf numFmtId="165" fontId="14" fillId="0" borderId="22" xfId="1" applyNumberFormat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left" vertical="center" wrapText="1"/>
    </xf>
    <xf numFmtId="165" fontId="14" fillId="0" borderId="31" xfId="1" applyNumberFormat="1" applyFont="1" applyBorder="1" applyAlignment="1">
      <alignment horizontal="center" vertical="center" wrapText="1"/>
    </xf>
    <xf numFmtId="165" fontId="14" fillId="0" borderId="33" xfId="1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165" fontId="14" fillId="0" borderId="23" xfId="1" applyNumberFormat="1" applyFont="1" applyBorder="1" applyAlignment="1" applyProtection="1">
      <alignment horizontal="center" vertical="center" wrapText="1"/>
      <protection locked="0"/>
    </xf>
    <xf numFmtId="165" fontId="14" fillId="0" borderId="26" xfId="1" applyNumberFormat="1" applyFont="1" applyBorder="1" applyAlignment="1" applyProtection="1">
      <alignment horizontal="center" vertical="center" wrapText="1"/>
      <protection locked="0"/>
    </xf>
    <xf numFmtId="165" fontId="14" fillId="0" borderId="29" xfId="1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" fillId="3" borderId="34" xfId="1" applyFont="1" applyFill="1" applyBorder="1" applyAlignment="1">
      <alignment horizontal="right" vertical="center" wrapText="1"/>
    </xf>
    <xf numFmtId="0" fontId="2" fillId="3" borderId="35" xfId="1" applyFont="1" applyFill="1" applyBorder="1" applyAlignment="1">
      <alignment horizontal="right" vertical="center" wrapText="1"/>
    </xf>
    <xf numFmtId="0" fontId="2" fillId="3" borderId="83" xfId="1" applyFont="1" applyFill="1" applyBorder="1" applyAlignment="1">
      <alignment horizontal="right" vertical="center" wrapText="1"/>
    </xf>
    <xf numFmtId="0" fontId="2" fillId="3" borderId="84" xfId="1" applyFont="1" applyFill="1" applyBorder="1" applyAlignment="1">
      <alignment horizontal="right" vertical="center" wrapText="1"/>
    </xf>
    <xf numFmtId="0" fontId="2" fillId="3" borderId="85" xfId="1" applyFont="1" applyFill="1" applyBorder="1" applyAlignment="1">
      <alignment horizontal="right" vertical="center" wrapText="1"/>
    </xf>
    <xf numFmtId="0" fontId="26" fillId="0" borderId="26" xfId="0" applyFont="1" applyBorder="1" applyAlignment="1">
      <alignment horizontal="left" vertical="center"/>
    </xf>
    <xf numFmtId="165" fontId="14" fillId="0" borderId="32" xfId="1" applyNumberFormat="1" applyFont="1" applyBorder="1" applyAlignment="1">
      <alignment horizontal="center" vertical="center" wrapText="1"/>
    </xf>
    <xf numFmtId="0" fontId="2" fillId="6" borderId="34" xfId="1" applyFont="1" applyFill="1" applyBorder="1" applyAlignment="1" applyProtection="1">
      <alignment horizontal="right" vertical="center" wrapText="1"/>
      <protection locked="0"/>
    </xf>
    <xf numFmtId="0" fontId="2" fillId="6" borderId="35" xfId="1" applyFont="1" applyFill="1" applyBorder="1" applyAlignment="1" applyProtection="1">
      <alignment horizontal="right" vertical="center" wrapText="1"/>
      <protection locked="0"/>
    </xf>
    <xf numFmtId="0" fontId="2" fillId="6" borderId="68" xfId="1" applyFont="1" applyFill="1" applyBorder="1" applyAlignment="1" applyProtection="1">
      <alignment horizontal="right" vertical="center" wrapText="1"/>
      <protection locked="0"/>
    </xf>
    <xf numFmtId="0" fontId="14" fillId="0" borderId="42" xfId="1" applyFont="1" applyBorder="1" applyAlignment="1" applyProtection="1">
      <alignment horizontal="left" vertical="center"/>
      <protection locked="0"/>
    </xf>
    <xf numFmtId="0" fontId="14" fillId="0" borderId="43" xfId="1" applyFont="1" applyBorder="1" applyAlignment="1" applyProtection="1">
      <alignment horizontal="left" vertical="center"/>
      <protection locked="0"/>
    </xf>
    <xf numFmtId="0" fontId="14" fillId="0" borderId="100" xfId="1" applyFont="1" applyBorder="1" applyAlignment="1" applyProtection="1">
      <alignment horizontal="left" vertical="center"/>
      <protection locked="0"/>
    </xf>
    <xf numFmtId="0" fontId="14" fillId="0" borderId="36" xfId="1" applyFont="1" applyBorder="1" applyAlignment="1" applyProtection="1">
      <alignment horizontal="left" vertical="center"/>
      <protection locked="0"/>
    </xf>
    <xf numFmtId="0" fontId="14" fillId="0" borderId="37" xfId="1" applyFont="1" applyBorder="1" applyAlignment="1" applyProtection="1">
      <alignment horizontal="left" vertical="center"/>
      <protection locked="0"/>
    </xf>
    <xf numFmtId="0" fontId="14" fillId="0" borderId="102" xfId="1" applyFont="1" applyBorder="1" applyAlignment="1" applyProtection="1">
      <alignment horizontal="left" vertical="center"/>
      <protection locked="0"/>
    </xf>
    <xf numFmtId="0" fontId="2" fillId="6" borderId="10" xfId="1" applyFont="1" applyFill="1" applyBorder="1" applyAlignment="1" applyProtection="1">
      <alignment horizontal="center" vertical="center" wrapText="1"/>
      <protection locked="0"/>
    </xf>
    <xf numFmtId="0" fontId="2" fillId="6" borderId="11" xfId="1" applyFont="1" applyFill="1" applyBorder="1" applyAlignment="1" applyProtection="1">
      <alignment horizontal="center" vertical="center" wrapText="1"/>
      <protection locked="0"/>
    </xf>
    <xf numFmtId="0" fontId="14" fillId="0" borderId="18" xfId="1" applyFont="1" applyBorder="1" applyAlignment="1" applyProtection="1">
      <alignment horizontal="left" vertical="center"/>
      <protection locked="0"/>
    </xf>
    <xf numFmtId="0" fontId="14" fillId="0" borderId="19" xfId="1" applyFont="1" applyBorder="1" applyAlignment="1" applyProtection="1">
      <alignment horizontal="left" vertical="center"/>
      <protection locked="0"/>
    </xf>
    <xf numFmtId="0" fontId="14" fillId="0" borderId="99" xfId="1" applyFont="1" applyBorder="1" applyAlignment="1" applyProtection="1">
      <alignment horizontal="left" vertical="center"/>
      <protection locked="0"/>
    </xf>
    <xf numFmtId="0" fontId="26" fillId="0" borderId="26" xfId="0" applyFont="1" applyBorder="1" applyAlignment="1">
      <alignment horizontal="left" vertic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" fillId="3" borderId="23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38" xfId="1" applyFont="1" applyFill="1" applyBorder="1" applyAlignment="1">
      <alignment horizontal="center" vertical="center" wrapText="1"/>
    </xf>
    <xf numFmtId="0" fontId="2" fillId="3" borderId="72" xfId="1" applyFont="1" applyFill="1" applyBorder="1" applyAlignment="1">
      <alignment horizontal="center" vertical="center" wrapText="1"/>
    </xf>
    <xf numFmtId="0" fontId="14" fillId="0" borderId="71" xfId="1" applyFont="1" applyBorder="1" applyAlignment="1">
      <alignment horizontal="left" vertical="center" wrapText="1"/>
    </xf>
    <xf numFmtId="0" fontId="14" fillId="0" borderId="26" xfId="1" applyFont="1" applyBorder="1" applyAlignment="1">
      <alignment horizontal="left" vertical="center" wrapText="1"/>
    </xf>
    <xf numFmtId="0" fontId="2" fillId="6" borderId="36" xfId="1" applyFont="1" applyFill="1" applyBorder="1" applyAlignment="1" applyProtection="1">
      <alignment horizontal="center" vertical="center"/>
      <protection locked="0"/>
    </xf>
    <xf numFmtId="0" fontId="2" fillId="6" borderId="37" xfId="1" applyFont="1" applyFill="1" applyBorder="1" applyAlignment="1" applyProtection="1">
      <alignment horizontal="center" vertical="center"/>
      <protection locked="0"/>
    </xf>
    <xf numFmtId="0" fontId="2" fillId="6" borderId="38" xfId="1" applyFont="1" applyFill="1" applyBorder="1" applyAlignment="1" applyProtection="1">
      <alignment horizontal="center" vertical="center"/>
      <protection locked="0"/>
    </xf>
    <xf numFmtId="0" fontId="2" fillId="6" borderId="37" xfId="1" applyFont="1" applyFill="1" applyBorder="1" applyAlignment="1">
      <alignment horizontal="center" vertical="center"/>
    </xf>
    <xf numFmtId="0" fontId="2" fillId="6" borderId="36" xfId="1" applyFont="1" applyFill="1" applyBorder="1" applyAlignment="1">
      <alignment horizontal="center" vertical="center"/>
    </xf>
    <xf numFmtId="0" fontId="2" fillId="6" borderId="38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center" vertical="center" wrapText="1"/>
    </xf>
    <xf numFmtId="0" fontId="12" fillId="3" borderId="67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horizontal="right" vertical="center" wrapText="1"/>
    </xf>
    <xf numFmtId="0" fontId="2" fillId="6" borderId="23" xfId="1" applyFont="1" applyFill="1" applyBorder="1" applyAlignment="1" applyProtection="1">
      <alignment horizontal="center" vertical="center"/>
      <protection locked="0"/>
    </xf>
    <xf numFmtId="0" fontId="2" fillId="6" borderId="29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2" fillId="3" borderId="71" xfId="1" applyFont="1" applyFill="1" applyBorder="1" applyAlignment="1">
      <alignment horizontal="center" vertical="center"/>
    </xf>
    <xf numFmtId="0" fontId="2" fillId="3" borderId="26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 applyProtection="1">
      <alignment horizontal="left" vertical="top" wrapText="1"/>
      <protection locked="0"/>
    </xf>
    <xf numFmtId="0" fontId="3" fillId="2" borderId="4" xfId="1" applyFont="1" applyFill="1" applyBorder="1" applyAlignment="1" applyProtection="1">
      <alignment horizontal="left" vertical="top" wrapText="1"/>
      <protection locked="0"/>
    </xf>
    <xf numFmtId="0" fontId="3" fillId="2" borderId="0" xfId="1" applyFont="1" applyFill="1" applyAlignment="1" applyProtection="1">
      <alignment horizontal="left" vertical="top" wrapText="1"/>
      <protection locked="0"/>
    </xf>
    <xf numFmtId="0" fontId="3" fillId="2" borderId="6" xfId="1" applyFont="1" applyFill="1" applyBorder="1" applyAlignment="1" applyProtection="1">
      <alignment horizontal="left" vertical="top" wrapText="1"/>
      <protection locked="0"/>
    </xf>
    <xf numFmtId="0" fontId="3" fillId="2" borderId="7" xfId="1" applyFont="1" applyFill="1" applyBorder="1" applyAlignment="1" applyProtection="1">
      <alignment horizontal="left" vertical="top" wrapText="1"/>
      <protection locked="0"/>
    </xf>
    <xf numFmtId="164" fontId="2" fillId="3" borderId="9" xfId="1" applyNumberFormat="1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horizontal="center" vertical="center"/>
    </xf>
    <xf numFmtId="164" fontId="8" fillId="0" borderId="12" xfId="1" applyNumberFormat="1" applyFont="1" applyBorder="1" applyAlignment="1" applyProtection="1">
      <alignment horizontal="center" vertical="center"/>
      <protection locked="0"/>
    </xf>
    <xf numFmtId="164" fontId="8" fillId="0" borderId="13" xfId="1" applyNumberFormat="1" applyFont="1" applyBorder="1" applyAlignment="1" applyProtection="1">
      <alignment horizontal="center" vertical="center"/>
      <protection locked="0"/>
    </xf>
    <xf numFmtId="164" fontId="8" fillId="0" borderId="15" xfId="1" applyNumberFormat="1" applyFont="1" applyBorder="1" applyAlignment="1" applyProtection="1">
      <alignment horizontal="center" vertical="center"/>
      <protection locked="0"/>
    </xf>
    <xf numFmtId="164" fontId="8" fillId="0" borderId="16" xfId="1" applyNumberFormat="1" applyFont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>
      <alignment horizontal="center" vertical="center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2" xfId="1" xr:uid="{1A5B10FE-00A4-4993-9DC3-511DC8F7762F}"/>
  </cellStyles>
  <dxfs count="32"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D1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837B-8A9A-4BF6-BB6C-D1B859CE985A}">
  <dimension ref="A1:AI230"/>
  <sheetViews>
    <sheetView tabSelected="1" topLeftCell="B1" zoomScaleNormal="100" workbookViewId="0">
      <selection activeCell="D111" sqref="D111"/>
    </sheetView>
  </sheetViews>
  <sheetFormatPr defaultColWidth="9.1796875" defaultRowHeight="15.5"/>
  <cols>
    <col min="1" max="1" width="11.7265625" style="33" hidden="1" customWidth="1"/>
    <col min="2" max="2" width="9.54296875" style="40" customWidth="1"/>
    <col min="3" max="3" width="59.1796875" style="41" bestFit="1" customWidth="1"/>
    <col min="4" max="4" width="18.54296875" style="41" customWidth="1"/>
    <col min="5" max="5" width="14.7265625" style="40" customWidth="1"/>
    <col min="6" max="7" width="14.7265625" style="42" customWidth="1"/>
    <col min="8" max="9" width="14.7265625" style="43" customWidth="1"/>
    <col min="10" max="10" width="14.7265625" style="33" customWidth="1"/>
    <col min="11" max="11" width="100.7265625" style="33" customWidth="1"/>
    <col min="12" max="12" width="4.1796875" style="45" customWidth="1"/>
    <col min="13" max="13" width="6" style="45" customWidth="1"/>
    <col min="14" max="14" width="9.81640625" style="45" hidden="1" customWidth="1"/>
    <col min="15" max="18" width="12.7265625" style="45" hidden="1" customWidth="1"/>
    <col min="19" max="23" width="12.7265625" style="17" hidden="1" customWidth="1"/>
    <col min="24" max="29" width="9.1796875" style="17"/>
    <col min="30" max="16384" width="9.1796875" style="33"/>
  </cols>
  <sheetData>
    <row r="1" spans="1:35" s="1" customFormat="1" ht="15.75" customHeight="1">
      <c r="B1" s="308" t="s">
        <v>0</v>
      </c>
      <c r="C1" s="309"/>
      <c r="D1" s="295" t="s">
        <v>1</v>
      </c>
      <c r="E1" s="295"/>
      <c r="F1" s="295"/>
      <c r="G1" s="295"/>
      <c r="H1" s="295"/>
      <c r="I1" s="295"/>
      <c r="J1" s="295"/>
      <c r="K1" s="2" t="s">
        <v>224</v>
      </c>
      <c r="L1" s="45"/>
      <c r="M1" s="45"/>
      <c r="N1" s="45"/>
      <c r="O1" s="46"/>
      <c r="P1" s="45"/>
      <c r="Q1" s="45"/>
      <c r="R1" s="45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35" s="1" customFormat="1" ht="15.75" customHeight="1">
      <c r="B2" s="310"/>
      <c r="C2" s="311"/>
      <c r="D2" s="296"/>
      <c r="E2" s="296"/>
      <c r="F2" s="296"/>
      <c r="G2" s="296"/>
      <c r="H2" s="296"/>
      <c r="I2" s="296"/>
      <c r="J2" s="296"/>
      <c r="K2" s="3" t="s">
        <v>225</v>
      </c>
      <c r="L2" s="45"/>
      <c r="M2" s="45"/>
      <c r="N2" s="45"/>
      <c r="O2" s="46"/>
      <c r="P2" s="45"/>
      <c r="Q2" s="45"/>
      <c r="R2" s="45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35" s="4" customFormat="1" ht="15.75" customHeight="1" thickBot="1">
      <c r="B3" s="312"/>
      <c r="C3" s="313"/>
      <c r="D3" s="297"/>
      <c r="E3" s="297"/>
      <c r="F3" s="297"/>
      <c r="G3" s="297"/>
      <c r="H3" s="297"/>
      <c r="I3" s="297"/>
      <c r="J3" s="297"/>
      <c r="K3" s="5"/>
      <c r="O3" s="46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pans="1:35" s="4" customFormat="1" ht="16" thickBot="1">
      <c r="B4" s="314" t="s">
        <v>2</v>
      </c>
      <c r="C4" s="315"/>
      <c r="D4" s="320" t="s">
        <v>3</v>
      </c>
      <c r="E4" s="320"/>
      <c r="F4" s="320"/>
      <c r="G4" s="320"/>
      <c r="H4" s="320"/>
      <c r="I4" s="320"/>
      <c r="J4" s="320"/>
      <c r="K4" s="6" t="s">
        <v>4</v>
      </c>
      <c r="O4" s="46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35" s="4" customFormat="1" ht="15.75" customHeight="1">
      <c r="B5" s="316" t="s">
        <v>5</v>
      </c>
      <c r="C5" s="317"/>
      <c r="D5" s="321"/>
      <c r="E5" s="321"/>
      <c r="F5" s="321"/>
      <c r="G5" s="321"/>
      <c r="H5" s="321"/>
      <c r="I5" s="321"/>
      <c r="J5" s="321"/>
      <c r="K5" s="7"/>
      <c r="L5" s="47"/>
      <c r="O5" s="50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35" s="4" customFormat="1" ht="16" thickBot="1">
      <c r="B6" s="318" t="s">
        <v>6</v>
      </c>
      <c r="C6" s="319"/>
      <c r="D6" s="322"/>
      <c r="E6" s="322"/>
      <c r="F6" s="322"/>
      <c r="G6" s="322"/>
      <c r="H6" s="322"/>
      <c r="I6" s="322"/>
      <c r="J6" s="322"/>
      <c r="K6" s="8"/>
      <c r="L6" s="47"/>
      <c r="O6" s="50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35" s="4" customFormat="1" ht="15" customHeight="1">
      <c r="B7" s="9" t="s">
        <v>7</v>
      </c>
      <c r="C7" s="10"/>
      <c r="D7" s="211"/>
      <c r="E7" s="211" t="s">
        <v>199</v>
      </c>
      <c r="F7" s="211"/>
      <c r="G7" s="211"/>
      <c r="H7" s="211"/>
      <c r="I7" s="211"/>
      <c r="J7" s="211"/>
      <c r="K7" s="11"/>
      <c r="L7" s="47"/>
      <c r="O7" s="48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35" s="4" customFormat="1" ht="15.75" customHeight="1" thickBot="1">
      <c r="B8" s="12"/>
      <c r="C8" s="13"/>
      <c r="D8" s="14"/>
      <c r="E8" s="226"/>
      <c r="F8" s="14"/>
      <c r="G8" s="14"/>
      <c r="H8" s="14"/>
      <c r="I8" s="14"/>
      <c r="J8" s="14"/>
      <c r="K8" s="15"/>
      <c r="L8" s="47"/>
      <c r="O8" s="48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35" s="4" customFormat="1" ht="15.75" customHeight="1">
      <c r="B9" s="301" t="s">
        <v>8</v>
      </c>
      <c r="C9" s="298" t="s">
        <v>9</v>
      </c>
      <c r="D9" s="305" t="s">
        <v>10</v>
      </c>
      <c r="E9" s="306"/>
      <c r="F9" s="307"/>
      <c r="G9" s="288" t="s">
        <v>11</v>
      </c>
      <c r="H9" s="288"/>
      <c r="I9" s="288"/>
      <c r="J9" s="288"/>
      <c r="K9" s="16" t="s">
        <v>12</v>
      </c>
      <c r="L9" s="47"/>
      <c r="M9" s="275"/>
      <c r="N9" s="293" t="s">
        <v>9</v>
      </c>
      <c r="O9" s="282" t="s">
        <v>13</v>
      </c>
      <c r="P9" s="283"/>
      <c r="Q9" s="284"/>
      <c r="R9" s="285" t="s">
        <v>14</v>
      </c>
      <c r="S9" s="285"/>
      <c r="T9" s="285"/>
      <c r="U9" s="286" t="s">
        <v>15</v>
      </c>
      <c r="V9" s="285"/>
      <c r="W9" s="287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35" s="17" customFormat="1">
      <c r="B10" s="302"/>
      <c r="C10" s="299"/>
      <c r="D10" s="276" t="s">
        <v>16</v>
      </c>
      <c r="E10" s="278" t="s">
        <v>17</v>
      </c>
      <c r="F10" s="276" t="s">
        <v>18</v>
      </c>
      <c r="G10" s="276" t="s">
        <v>19</v>
      </c>
      <c r="H10" s="276" t="s">
        <v>20</v>
      </c>
      <c r="I10" s="276" t="s">
        <v>21</v>
      </c>
      <c r="J10" s="276" t="s">
        <v>22</v>
      </c>
      <c r="K10" s="289" t="s">
        <v>23</v>
      </c>
      <c r="L10" s="47"/>
      <c r="M10" s="275"/>
      <c r="N10" s="294"/>
      <c r="O10" s="51" t="s">
        <v>24</v>
      </c>
      <c r="P10" s="52" t="s">
        <v>25</v>
      </c>
      <c r="Q10" s="54" t="s">
        <v>26</v>
      </c>
      <c r="R10" s="53" t="s">
        <v>27</v>
      </c>
      <c r="S10" s="53" t="s">
        <v>28</v>
      </c>
      <c r="T10" s="53" t="s">
        <v>29</v>
      </c>
      <c r="U10" s="51" t="s">
        <v>30</v>
      </c>
      <c r="V10" s="53" t="s">
        <v>31</v>
      </c>
      <c r="W10" s="55" t="s">
        <v>32</v>
      </c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35" s="17" customFormat="1" ht="16.5" customHeight="1" thickBot="1">
      <c r="B11" s="303"/>
      <c r="C11" s="300"/>
      <c r="D11" s="277"/>
      <c r="E11" s="279"/>
      <c r="F11" s="277"/>
      <c r="G11" s="304"/>
      <c r="H11" s="304"/>
      <c r="I11" s="304"/>
      <c r="J11" s="304"/>
      <c r="K11" s="290"/>
      <c r="L11" s="47"/>
      <c r="M11" s="206"/>
      <c r="N11" s="151"/>
      <c r="O11" s="210"/>
      <c r="P11" s="208"/>
      <c r="Q11" s="209"/>
      <c r="R11" s="57"/>
      <c r="S11" s="57"/>
      <c r="T11" s="57"/>
      <c r="U11" s="58"/>
      <c r="V11" s="57"/>
      <c r="W11" s="5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</row>
    <row r="12" spans="1:35" s="17" customFormat="1" ht="51" customHeight="1" thickBot="1">
      <c r="B12" s="230" t="s">
        <v>33</v>
      </c>
      <c r="C12" s="231"/>
      <c r="D12" s="231"/>
      <c r="E12" s="231"/>
      <c r="F12" s="231"/>
      <c r="G12" s="231"/>
      <c r="H12" s="231"/>
      <c r="I12" s="231"/>
      <c r="J12" s="231"/>
      <c r="K12" s="232"/>
      <c r="L12" s="47"/>
      <c r="M12" s="206"/>
      <c r="N12" s="155" t="s">
        <v>34</v>
      </c>
      <c r="O12" s="153"/>
      <c r="P12" s="56"/>
      <c r="Q12" s="56"/>
      <c r="R12" s="153"/>
      <c r="S12" s="153"/>
      <c r="T12" s="153"/>
      <c r="U12" s="153"/>
      <c r="V12" s="153"/>
      <c r="W12" s="154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1:35" ht="30" customHeight="1">
      <c r="A13" s="18" t="s">
        <v>35</v>
      </c>
      <c r="B13" s="244">
        <v>1</v>
      </c>
      <c r="C13" s="280" t="s">
        <v>36</v>
      </c>
      <c r="D13" s="23" t="s">
        <v>37</v>
      </c>
      <c r="E13" s="24">
        <v>0</v>
      </c>
      <c r="F13" s="27"/>
      <c r="G13" s="23">
        <f>IF(E13=0,0,R13)</f>
        <v>0</v>
      </c>
      <c r="H13" s="24">
        <v>0</v>
      </c>
      <c r="I13" s="24">
        <v>0</v>
      </c>
      <c r="J13" s="24">
        <v>0</v>
      </c>
      <c r="K13" s="103"/>
      <c r="M13" s="60"/>
      <c r="N13" s="249">
        <f>B13</f>
        <v>1</v>
      </c>
      <c r="O13" s="152"/>
      <c r="P13" s="64"/>
      <c r="Q13" s="67"/>
      <c r="R13" s="68">
        <v>4</v>
      </c>
      <c r="S13" s="65"/>
      <c r="T13" s="69"/>
      <c r="U13" s="68"/>
      <c r="V13" s="69"/>
      <c r="W13" s="67"/>
      <c r="Z13" s="63"/>
      <c r="AA13" s="63"/>
      <c r="AB13" s="63"/>
    </row>
    <row r="14" spans="1:35" ht="30" customHeight="1">
      <c r="A14" s="18" t="s">
        <v>38</v>
      </c>
      <c r="B14" s="259"/>
      <c r="C14" s="281"/>
      <c r="D14" s="23" t="s">
        <v>39</v>
      </c>
      <c r="E14" s="26">
        <v>0</v>
      </c>
      <c r="F14" s="28"/>
      <c r="G14" s="23">
        <f t="shared" ref="G14:G19" si="0">E14*R14</f>
        <v>0</v>
      </c>
      <c r="H14" s="24">
        <v>0</v>
      </c>
      <c r="I14" s="24">
        <v>0</v>
      </c>
      <c r="J14" s="24">
        <v>0</v>
      </c>
      <c r="K14" s="104"/>
      <c r="M14" s="60"/>
      <c r="N14" s="249"/>
      <c r="O14" s="72"/>
      <c r="P14" s="70"/>
      <c r="Q14" s="73"/>
      <c r="R14" s="74">
        <v>4</v>
      </c>
      <c r="S14" s="71"/>
      <c r="T14" s="75"/>
      <c r="U14" s="74"/>
      <c r="V14" s="75"/>
      <c r="W14" s="73"/>
      <c r="Z14" s="63"/>
      <c r="AA14" s="63"/>
      <c r="AB14" s="63"/>
    </row>
    <row r="15" spans="1:35" ht="30" customHeight="1">
      <c r="A15" s="18"/>
      <c r="B15" s="259"/>
      <c r="C15" s="281"/>
      <c r="D15" s="23" t="s">
        <v>40</v>
      </c>
      <c r="E15" s="26">
        <v>0</v>
      </c>
      <c r="F15" s="28"/>
      <c r="G15" s="23">
        <f t="shared" si="0"/>
        <v>0</v>
      </c>
      <c r="H15" s="24">
        <v>0</v>
      </c>
      <c r="I15" s="24">
        <v>0</v>
      </c>
      <c r="J15" s="24">
        <v>0</v>
      </c>
      <c r="K15" s="104"/>
      <c r="M15" s="60"/>
      <c r="N15" s="249"/>
      <c r="O15" s="61"/>
      <c r="P15" s="64"/>
      <c r="Q15" s="67"/>
      <c r="R15" s="68">
        <v>4</v>
      </c>
      <c r="S15" s="65"/>
      <c r="T15" s="69"/>
      <c r="U15" s="68"/>
      <c r="V15" s="69"/>
      <c r="W15" s="67"/>
      <c r="Z15" s="63"/>
      <c r="AA15" s="63"/>
      <c r="AB15" s="63"/>
    </row>
    <row r="16" spans="1:35" ht="30" customHeight="1">
      <c r="A16" s="18" t="s">
        <v>41</v>
      </c>
      <c r="B16" s="245"/>
      <c r="C16" s="243"/>
      <c r="D16" s="23" t="s">
        <v>42</v>
      </c>
      <c r="E16" s="26">
        <v>0</v>
      </c>
      <c r="F16" s="21"/>
      <c r="G16" s="23">
        <f t="shared" si="0"/>
        <v>0</v>
      </c>
      <c r="H16" s="24">
        <v>0</v>
      </c>
      <c r="I16" s="24">
        <v>0</v>
      </c>
      <c r="J16" s="24">
        <v>0</v>
      </c>
      <c r="K16" s="104"/>
      <c r="M16" s="60"/>
      <c r="N16" s="250"/>
      <c r="O16" s="62"/>
      <c r="P16" s="76"/>
      <c r="Q16" s="78"/>
      <c r="R16" s="79">
        <v>4</v>
      </c>
      <c r="S16" s="77"/>
      <c r="T16" s="80"/>
      <c r="U16" s="79"/>
      <c r="V16" s="80"/>
      <c r="W16" s="78"/>
      <c r="Z16" s="63"/>
      <c r="AA16" s="63"/>
      <c r="AB16" s="63"/>
    </row>
    <row r="17" spans="1:28" ht="30" customHeight="1">
      <c r="A17" s="18" t="s">
        <v>43</v>
      </c>
      <c r="B17" s="201">
        <v>2</v>
      </c>
      <c r="C17" s="200" t="s">
        <v>44</v>
      </c>
      <c r="D17" s="23" t="s">
        <v>45</v>
      </c>
      <c r="E17" s="180">
        <f>IF(E14=0,0,IF(E14&lt;=2,2,IF(E14&gt;=5,6,4)))</f>
        <v>0</v>
      </c>
      <c r="F17" s="29"/>
      <c r="G17" s="23">
        <f t="shared" si="0"/>
        <v>0</v>
      </c>
      <c r="H17" s="24">
        <v>0</v>
      </c>
      <c r="I17" s="24">
        <v>0</v>
      </c>
      <c r="J17" s="24">
        <v>0</v>
      </c>
      <c r="K17" s="104" t="s">
        <v>46</v>
      </c>
      <c r="M17" s="60"/>
      <c r="N17" s="197">
        <f>B17</f>
        <v>2</v>
      </c>
      <c r="O17" s="81"/>
      <c r="P17" s="76"/>
      <c r="Q17" s="78"/>
      <c r="R17" s="79">
        <v>4</v>
      </c>
      <c r="S17" s="77"/>
      <c r="T17" s="80"/>
      <c r="U17" s="79"/>
      <c r="V17" s="80"/>
      <c r="W17" s="78"/>
      <c r="Z17" s="63"/>
      <c r="AA17" s="63"/>
      <c r="AB17" s="63"/>
    </row>
    <row r="18" spans="1:28" ht="30" customHeight="1">
      <c r="A18" s="18" t="s">
        <v>43</v>
      </c>
      <c r="B18" s="201">
        <v>3</v>
      </c>
      <c r="C18" s="200" t="s">
        <v>47</v>
      </c>
      <c r="D18" s="23" t="s">
        <v>48</v>
      </c>
      <c r="E18" s="26">
        <v>0</v>
      </c>
      <c r="F18" s="31"/>
      <c r="G18" s="23">
        <f t="shared" ref="G18:G25" si="1">ROUNDUP((ROUND(E18,2))*(IF(F18="Simple",O18,(IF(F18="Standard",P18,(IF(F18="Complex",Q18,0)))))),0)</f>
        <v>0</v>
      </c>
      <c r="H18" s="24">
        <v>0</v>
      </c>
      <c r="I18" s="24">
        <v>0</v>
      </c>
      <c r="J18" s="24">
        <v>0</v>
      </c>
      <c r="K18" s="104" t="s">
        <v>49</v>
      </c>
      <c r="M18" s="60"/>
      <c r="N18" s="197">
        <f>B18</f>
        <v>3</v>
      </c>
      <c r="O18" s="81">
        <v>6</v>
      </c>
      <c r="P18" s="76">
        <v>8</v>
      </c>
      <c r="Q18" s="78">
        <v>12</v>
      </c>
      <c r="R18" s="79"/>
      <c r="S18" s="77"/>
      <c r="T18" s="80"/>
      <c r="U18" s="79"/>
      <c r="V18" s="80"/>
      <c r="W18" s="78"/>
      <c r="Z18" s="63"/>
      <c r="AA18" s="63"/>
      <c r="AB18" s="63"/>
    </row>
    <row r="19" spans="1:28" ht="30" customHeight="1">
      <c r="A19" s="18" t="s">
        <v>43</v>
      </c>
      <c r="B19" s="201">
        <v>4</v>
      </c>
      <c r="C19" s="200" t="s">
        <v>50</v>
      </c>
      <c r="D19" s="29"/>
      <c r="E19" s="180">
        <f>$E$14</f>
        <v>0</v>
      </c>
      <c r="F19" s="29"/>
      <c r="G19" s="23">
        <f t="shared" si="0"/>
        <v>0</v>
      </c>
      <c r="H19" s="24">
        <v>0</v>
      </c>
      <c r="I19" s="24">
        <v>0</v>
      </c>
      <c r="J19" s="24">
        <v>0</v>
      </c>
      <c r="K19" s="104"/>
      <c r="M19" s="60"/>
      <c r="N19" s="197">
        <f>B19</f>
        <v>4</v>
      </c>
      <c r="O19" s="81"/>
      <c r="P19" s="76"/>
      <c r="Q19" s="78"/>
      <c r="R19" s="79">
        <v>4</v>
      </c>
      <c r="S19" s="77"/>
      <c r="T19" s="80"/>
      <c r="U19" s="79"/>
      <c r="V19" s="80"/>
      <c r="W19" s="78"/>
      <c r="Z19" s="63"/>
      <c r="AA19" s="63"/>
      <c r="AB19" s="63"/>
    </row>
    <row r="20" spans="1:28" ht="30" customHeight="1">
      <c r="A20" s="18" t="s">
        <v>43</v>
      </c>
      <c r="B20" s="201">
        <v>5</v>
      </c>
      <c r="C20" s="200" t="s">
        <v>51</v>
      </c>
      <c r="D20" s="29"/>
      <c r="E20" s="180">
        <f>$E$14</f>
        <v>0</v>
      </c>
      <c r="F20" s="31"/>
      <c r="G20" s="23">
        <f t="shared" si="1"/>
        <v>0</v>
      </c>
      <c r="H20" s="24">
        <v>0</v>
      </c>
      <c r="I20" s="24">
        <v>0</v>
      </c>
      <c r="J20" s="24">
        <v>0</v>
      </c>
      <c r="K20" s="104"/>
      <c r="M20" s="60"/>
      <c r="N20" s="197">
        <f>B20</f>
        <v>5</v>
      </c>
      <c r="O20" s="81">
        <v>6</v>
      </c>
      <c r="P20" s="76">
        <v>10</v>
      </c>
      <c r="Q20" s="78">
        <v>12</v>
      </c>
      <c r="R20" s="79"/>
      <c r="S20" s="77"/>
      <c r="T20" s="80"/>
      <c r="U20" s="79"/>
      <c r="V20" s="80"/>
      <c r="W20" s="78"/>
      <c r="Z20" s="63"/>
      <c r="AA20" s="63"/>
      <c r="AB20" s="63"/>
    </row>
    <row r="21" spans="1:28" ht="30" customHeight="1">
      <c r="A21" s="18" t="s">
        <v>35</v>
      </c>
      <c r="B21" s="244">
        <v>6</v>
      </c>
      <c r="C21" s="242" t="s">
        <v>52</v>
      </c>
      <c r="D21" s="23" t="s">
        <v>53</v>
      </c>
      <c r="E21" s="26">
        <v>0</v>
      </c>
      <c r="F21" s="31"/>
      <c r="G21" s="23">
        <f t="shared" si="1"/>
        <v>0</v>
      </c>
      <c r="H21" s="24">
        <v>0</v>
      </c>
      <c r="I21" s="24">
        <v>0</v>
      </c>
      <c r="J21" s="24">
        <v>0</v>
      </c>
      <c r="K21" s="104"/>
      <c r="M21" s="60"/>
      <c r="N21" s="248">
        <f>B21</f>
        <v>6</v>
      </c>
      <c r="O21" s="66">
        <v>12</v>
      </c>
      <c r="P21" s="64">
        <v>12</v>
      </c>
      <c r="Q21" s="67">
        <v>16</v>
      </c>
      <c r="R21" s="68"/>
      <c r="S21" s="65"/>
      <c r="T21" s="69"/>
      <c r="U21" s="68"/>
      <c r="V21" s="69"/>
      <c r="W21" s="67"/>
      <c r="Z21" s="63"/>
      <c r="AA21" s="63"/>
      <c r="AB21" s="63"/>
    </row>
    <row r="22" spans="1:28" ht="30" customHeight="1">
      <c r="A22" s="18" t="s">
        <v>38</v>
      </c>
      <c r="B22" s="245"/>
      <c r="C22" s="243"/>
      <c r="D22" s="23" t="s">
        <v>223</v>
      </c>
      <c r="E22" s="26">
        <v>0</v>
      </c>
      <c r="F22" s="31"/>
      <c r="G22" s="23">
        <f t="shared" si="1"/>
        <v>0</v>
      </c>
      <c r="H22" s="24">
        <v>0</v>
      </c>
      <c r="I22" s="24">
        <v>0</v>
      </c>
      <c r="J22" s="24">
        <v>0</v>
      </c>
      <c r="K22" s="25"/>
      <c r="M22" s="60"/>
      <c r="N22" s="250"/>
      <c r="O22" s="100">
        <v>8</v>
      </c>
      <c r="P22" s="101">
        <v>10</v>
      </c>
      <c r="Q22" s="102">
        <v>12</v>
      </c>
      <c r="R22" s="74"/>
      <c r="S22" s="71"/>
      <c r="T22" s="75"/>
      <c r="U22" s="74"/>
      <c r="V22" s="75"/>
      <c r="W22" s="73"/>
      <c r="Z22" s="63"/>
      <c r="AA22" s="63"/>
      <c r="AB22" s="63"/>
    </row>
    <row r="23" spans="1:28" ht="30" customHeight="1">
      <c r="A23" s="18" t="s">
        <v>35</v>
      </c>
      <c r="B23" s="244">
        <v>7</v>
      </c>
      <c r="C23" s="242" t="s">
        <v>54</v>
      </c>
      <c r="D23" s="23" t="s">
        <v>53</v>
      </c>
      <c r="E23" s="180">
        <f>$E$21</f>
        <v>0</v>
      </c>
      <c r="F23" s="31"/>
      <c r="G23" s="23">
        <f t="shared" si="1"/>
        <v>0</v>
      </c>
      <c r="H23" s="24">
        <v>0</v>
      </c>
      <c r="I23" s="24">
        <v>0</v>
      </c>
      <c r="J23" s="24">
        <v>0</v>
      </c>
      <c r="K23" s="104"/>
      <c r="M23" s="60"/>
      <c r="N23" s="248">
        <f>B23</f>
        <v>7</v>
      </c>
      <c r="O23" s="66">
        <v>16</v>
      </c>
      <c r="P23" s="64">
        <v>18</v>
      </c>
      <c r="Q23" s="67">
        <v>20</v>
      </c>
      <c r="R23" s="68"/>
      <c r="S23" s="65"/>
      <c r="T23" s="69"/>
      <c r="U23" s="68"/>
      <c r="V23" s="69"/>
      <c r="W23" s="67"/>
      <c r="Z23" s="63"/>
      <c r="AA23" s="63"/>
      <c r="AB23" s="63"/>
    </row>
    <row r="24" spans="1:28" ht="30" customHeight="1">
      <c r="A24" s="18" t="s">
        <v>38</v>
      </c>
      <c r="B24" s="245"/>
      <c r="C24" s="243"/>
      <c r="D24" s="23" t="s">
        <v>223</v>
      </c>
      <c r="E24" s="180">
        <f>E22</f>
        <v>0</v>
      </c>
      <c r="F24" s="31"/>
      <c r="G24" s="23">
        <f t="shared" si="1"/>
        <v>0</v>
      </c>
      <c r="H24" s="24">
        <v>0</v>
      </c>
      <c r="I24" s="24">
        <v>0</v>
      </c>
      <c r="J24" s="24">
        <v>0</v>
      </c>
      <c r="K24" s="25"/>
      <c r="M24" s="60"/>
      <c r="N24" s="250"/>
      <c r="O24" s="100">
        <v>8</v>
      </c>
      <c r="P24" s="101">
        <v>10</v>
      </c>
      <c r="Q24" s="102">
        <v>12</v>
      </c>
      <c r="R24" s="74"/>
      <c r="S24" s="71"/>
      <c r="T24" s="75"/>
      <c r="U24" s="74"/>
      <c r="V24" s="75"/>
      <c r="W24" s="73"/>
      <c r="Z24" s="63"/>
      <c r="AA24" s="63"/>
      <c r="AB24" s="63"/>
    </row>
    <row r="25" spans="1:28" ht="30" customHeight="1">
      <c r="A25" s="18" t="s">
        <v>43</v>
      </c>
      <c r="B25" s="201">
        <v>8</v>
      </c>
      <c r="C25" s="200" t="s">
        <v>55</v>
      </c>
      <c r="D25" s="29"/>
      <c r="E25" s="180">
        <f>$E$14</f>
        <v>0</v>
      </c>
      <c r="F25" s="31"/>
      <c r="G25" s="23">
        <f t="shared" si="1"/>
        <v>0</v>
      </c>
      <c r="H25" s="24">
        <v>0</v>
      </c>
      <c r="I25" s="24">
        <v>0</v>
      </c>
      <c r="J25" s="24">
        <v>0</v>
      </c>
      <c r="K25" s="104"/>
      <c r="M25" s="60"/>
      <c r="N25" s="197">
        <f t="shared" ref="N25:N31" si="2">B25</f>
        <v>8</v>
      </c>
      <c r="O25" s="81">
        <v>8</v>
      </c>
      <c r="P25" s="76">
        <v>10</v>
      </c>
      <c r="Q25" s="78">
        <v>12</v>
      </c>
      <c r="S25" s="77"/>
      <c r="T25" s="80"/>
      <c r="U25" s="79"/>
      <c r="V25" s="80"/>
      <c r="W25" s="78"/>
      <c r="Z25" s="63"/>
      <c r="AA25" s="63"/>
      <c r="AB25" s="63"/>
    </row>
    <row r="26" spans="1:28" ht="30" customHeight="1">
      <c r="A26" s="18" t="s">
        <v>56</v>
      </c>
      <c r="B26" s="201">
        <v>9</v>
      </c>
      <c r="C26" s="30" t="s">
        <v>57</v>
      </c>
      <c r="D26" s="29"/>
      <c r="E26" s="22">
        <v>0</v>
      </c>
      <c r="F26" s="29"/>
      <c r="G26" s="23">
        <f>E26*R26</f>
        <v>0</v>
      </c>
      <c r="H26" s="22">
        <v>0</v>
      </c>
      <c r="I26" s="22">
        <v>0</v>
      </c>
      <c r="J26" s="22">
        <v>0</v>
      </c>
      <c r="K26" s="104"/>
      <c r="M26" s="60"/>
      <c r="N26" s="98">
        <f t="shared" si="2"/>
        <v>9</v>
      </c>
      <c r="O26" s="81"/>
      <c r="P26" s="82"/>
      <c r="Q26" s="84"/>
      <c r="R26" s="85">
        <v>1</v>
      </c>
      <c r="S26" s="83"/>
      <c r="T26" s="86"/>
      <c r="U26" s="85"/>
      <c r="V26" s="86"/>
      <c r="W26" s="84"/>
      <c r="Z26" s="63"/>
      <c r="AA26" s="63"/>
      <c r="AB26" s="63"/>
    </row>
    <row r="27" spans="1:28" ht="56">
      <c r="A27" s="18" t="s">
        <v>58</v>
      </c>
      <c r="B27" s="105">
        <v>10</v>
      </c>
      <c r="C27" s="30" t="s">
        <v>59</v>
      </c>
      <c r="D27" s="29"/>
      <c r="E27" s="181">
        <f>$E$14*2</f>
        <v>0</v>
      </c>
      <c r="F27" s="29"/>
      <c r="G27" s="23">
        <f>E27*R27</f>
        <v>0</v>
      </c>
      <c r="H27" s="22">
        <v>0</v>
      </c>
      <c r="I27" s="22">
        <v>0</v>
      </c>
      <c r="J27" s="22">
        <v>0</v>
      </c>
      <c r="K27" s="25" t="s">
        <v>60</v>
      </c>
      <c r="M27" s="60"/>
      <c r="N27" s="98">
        <f t="shared" si="2"/>
        <v>10</v>
      </c>
      <c r="O27" s="81"/>
      <c r="P27" s="87"/>
      <c r="Q27" s="88"/>
      <c r="R27" s="85">
        <v>8</v>
      </c>
      <c r="S27" s="83"/>
      <c r="T27" s="86"/>
      <c r="U27" s="85"/>
      <c r="V27" s="86"/>
      <c r="W27" s="84"/>
      <c r="X27" s="63"/>
      <c r="Y27" s="63"/>
      <c r="Z27" s="63"/>
      <c r="AA27" s="63"/>
      <c r="AB27" s="63"/>
    </row>
    <row r="28" spans="1:28" ht="30" customHeight="1">
      <c r="A28" s="18" t="s">
        <v>56</v>
      </c>
      <c r="B28" s="201">
        <v>11</v>
      </c>
      <c r="C28" s="30" t="s">
        <v>15</v>
      </c>
      <c r="D28" s="29"/>
      <c r="E28" s="22">
        <v>0</v>
      </c>
      <c r="F28" s="29"/>
      <c r="G28" s="23">
        <v>0</v>
      </c>
      <c r="H28" s="22">
        <v>0</v>
      </c>
      <c r="I28" s="22">
        <v>0</v>
      </c>
      <c r="J28" s="22">
        <v>0</v>
      </c>
      <c r="K28" s="104"/>
      <c r="M28" s="60"/>
      <c r="N28" s="98">
        <f t="shared" si="2"/>
        <v>11</v>
      </c>
      <c r="O28" s="81"/>
      <c r="P28" s="82"/>
      <c r="Q28" s="84"/>
      <c r="R28" s="85"/>
      <c r="S28" s="83"/>
      <c r="T28" s="86"/>
      <c r="U28" s="85"/>
      <c r="V28" s="86"/>
      <c r="W28" s="84"/>
      <c r="Z28" s="63"/>
      <c r="AA28" s="63"/>
      <c r="AB28" s="63"/>
    </row>
    <row r="29" spans="1:28" ht="30" customHeight="1">
      <c r="A29" s="18" t="s">
        <v>35</v>
      </c>
      <c r="B29" s="244">
        <v>12</v>
      </c>
      <c r="C29" s="242" t="s">
        <v>61</v>
      </c>
      <c r="D29" s="23" t="s">
        <v>205</v>
      </c>
      <c r="E29" s="26">
        <v>0</v>
      </c>
      <c r="F29" s="29"/>
      <c r="G29" s="23">
        <f>E29*R29</f>
        <v>0</v>
      </c>
      <c r="H29" s="24">
        <v>0</v>
      </c>
      <c r="I29" s="24">
        <v>0</v>
      </c>
      <c r="J29" s="24">
        <v>0</v>
      </c>
      <c r="K29" s="104"/>
      <c r="M29" s="60"/>
      <c r="N29" s="248">
        <f t="shared" ref="N29" si="3">B29</f>
        <v>12</v>
      </c>
      <c r="O29" s="66"/>
      <c r="P29" s="64"/>
      <c r="Q29" s="67"/>
      <c r="R29" s="68">
        <v>12</v>
      </c>
      <c r="S29" s="65"/>
      <c r="T29" s="69"/>
      <c r="U29" s="68"/>
      <c r="V29" s="69"/>
      <c r="W29" s="67"/>
      <c r="Z29" s="63"/>
      <c r="AA29" s="63"/>
      <c r="AB29" s="63"/>
    </row>
    <row r="30" spans="1:28" ht="30" customHeight="1">
      <c r="A30" s="18" t="s">
        <v>38</v>
      </c>
      <c r="B30" s="245"/>
      <c r="C30" s="243"/>
      <c r="D30" s="23" t="s">
        <v>206</v>
      </c>
      <c r="E30" s="26">
        <v>0</v>
      </c>
      <c r="F30" s="29"/>
      <c r="G30" s="23">
        <f>E30*R30</f>
        <v>0</v>
      </c>
      <c r="H30" s="24">
        <v>0</v>
      </c>
      <c r="I30" s="24">
        <v>0</v>
      </c>
      <c r="J30" s="24">
        <v>0</v>
      </c>
      <c r="K30" s="25"/>
      <c r="M30" s="60"/>
      <c r="N30" s="250"/>
      <c r="O30" s="100"/>
      <c r="P30" s="101"/>
      <c r="Q30" s="102"/>
      <c r="R30" s="74">
        <v>16</v>
      </c>
      <c r="S30" s="71"/>
      <c r="T30" s="75"/>
      <c r="U30" s="74"/>
      <c r="V30" s="75"/>
      <c r="W30" s="73"/>
      <c r="Z30" s="63"/>
      <c r="AA30" s="63"/>
      <c r="AB30" s="63"/>
    </row>
    <row r="31" spans="1:28" ht="30" customHeight="1">
      <c r="A31" s="18" t="s">
        <v>35</v>
      </c>
      <c r="B31" s="244">
        <v>13</v>
      </c>
      <c r="C31" s="242" t="s">
        <v>62</v>
      </c>
      <c r="D31" s="23" t="s">
        <v>63</v>
      </c>
      <c r="E31" s="26">
        <v>0</v>
      </c>
      <c r="F31" s="29"/>
      <c r="G31" s="23">
        <f>IF(E31=0,0,R31)</f>
        <v>0</v>
      </c>
      <c r="H31" s="24">
        <v>0</v>
      </c>
      <c r="I31" s="24">
        <v>0</v>
      </c>
      <c r="J31" s="24">
        <v>0</v>
      </c>
      <c r="K31" s="104"/>
      <c r="M31" s="60"/>
      <c r="N31" s="248">
        <f t="shared" si="2"/>
        <v>13</v>
      </c>
      <c r="O31" s="66"/>
      <c r="P31" s="64"/>
      <c r="Q31" s="67"/>
      <c r="R31" s="68">
        <v>72</v>
      </c>
      <c r="S31" s="65"/>
      <c r="T31" s="69"/>
      <c r="U31" s="68"/>
      <c r="V31" s="69"/>
      <c r="W31" s="67"/>
      <c r="Z31" s="63"/>
      <c r="AA31" s="63"/>
      <c r="AB31" s="63"/>
    </row>
    <row r="32" spans="1:28" ht="30" customHeight="1">
      <c r="A32" s="18" t="s">
        <v>38</v>
      </c>
      <c r="B32" s="245"/>
      <c r="C32" s="243"/>
      <c r="D32" s="23" t="s">
        <v>39</v>
      </c>
      <c r="E32" s="180">
        <f>$E$14</f>
        <v>0</v>
      </c>
      <c r="F32" s="31"/>
      <c r="G32" s="23">
        <f>ROUNDUP((ROUND(E32,2))*(IF(F32="Simple",O32,(IF(F32="Standard",P32,(IF(F32="Complex",Q32,0)))))),0)</f>
        <v>0</v>
      </c>
      <c r="H32" s="24">
        <v>0</v>
      </c>
      <c r="I32" s="24">
        <v>0</v>
      </c>
      <c r="J32" s="24">
        <v>0</v>
      </c>
      <c r="K32" s="25"/>
      <c r="M32" s="60"/>
      <c r="N32" s="250"/>
      <c r="O32" s="100">
        <v>40</v>
      </c>
      <c r="P32" s="101">
        <v>48</v>
      </c>
      <c r="Q32" s="102">
        <v>56</v>
      </c>
      <c r="R32" s="74"/>
      <c r="S32" s="71"/>
      <c r="T32" s="75"/>
      <c r="U32" s="74"/>
      <c r="V32" s="75"/>
      <c r="W32" s="73"/>
      <c r="Z32" s="63"/>
      <c r="AA32" s="63"/>
      <c r="AB32" s="63"/>
    </row>
    <row r="33" spans="1:35" ht="30" customHeight="1">
      <c r="A33" s="18" t="s">
        <v>58</v>
      </c>
      <c r="B33" s="105">
        <v>14</v>
      </c>
      <c r="C33" s="30" t="s">
        <v>64</v>
      </c>
      <c r="D33" s="29"/>
      <c r="E33" s="22">
        <v>0</v>
      </c>
      <c r="F33" s="31"/>
      <c r="G33" s="23">
        <f>ROUNDUP((ROUND(E33,2))*(IF(F33="Simple",O33,(IF(F33="Standard",P33,(IF(F33="Complex",Q33,0)))))),0)</f>
        <v>0</v>
      </c>
      <c r="H33" s="22">
        <v>0</v>
      </c>
      <c r="I33" s="22">
        <v>0</v>
      </c>
      <c r="J33" s="22">
        <v>0</v>
      </c>
      <c r="K33" s="25"/>
      <c r="M33" s="60"/>
      <c r="N33" s="98">
        <f>B33</f>
        <v>14</v>
      </c>
      <c r="O33" s="81">
        <v>8</v>
      </c>
      <c r="P33" s="87">
        <v>10</v>
      </c>
      <c r="Q33" s="88">
        <v>12</v>
      </c>
      <c r="R33" s="85"/>
      <c r="S33" s="83"/>
      <c r="T33" s="86"/>
      <c r="U33" s="85"/>
      <c r="V33" s="86"/>
      <c r="W33" s="84"/>
      <c r="X33" s="63"/>
      <c r="Y33" s="63"/>
      <c r="Z33" s="63"/>
      <c r="AA33" s="63"/>
      <c r="AB33" s="63"/>
    </row>
    <row r="34" spans="1:35" ht="30" customHeight="1">
      <c r="A34" s="18" t="s">
        <v>58</v>
      </c>
      <c r="B34" s="105">
        <v>15</v>
      </c>
      <c r="C34" s="30" t="s">
        <v>65</v>
      </c>
      <c r="D34" s="29"/>
      <c r="E34" s="22">
        <v>0</v>
      </c>
      <c r="F34" s="29"/>
      <c r="G34" s="23">
        <f>IF(E34=0,0,R34)</f>
        <v>0</v>
      </c>
      <c r="H34" s="22">
        <v>0</v>
      </c>
      <c r="I34" s="22">
        <v>0</v>
      </c>
      <c r="J34" s="22">
        <v>0</v>
      </c>
      <c r="K34" s="25"/>
      <c r="M34" s="60"/>
      <c r="N34" s="98">
        <f>B34</f>
        <v>15</v>
      </c>
      <c r="O34" s="81"/>
      <c r="P34" s="87"/>
      <c r="Q34" s="88"/>
      <c r="R34" s="85">
        <v>12</v>
      </c>
      <c r="S34" s="83"/>
      <c r="T34" s="86"/>
      <c r="U34" s="85"/>
      <c r="V34" s="86"/>
      <c r="W34" s="84"/>
      <c r="X34" s="63"/>
      <c r="Y34" s="63"/>
      <c r="Z34" s="63"/>
      <c r="AA34" s="63"/>
      <c r="AB34" s="63"/>
    </row>
    <row r="35" spans="1:35" ht="16.5" customHeight="1" thickBot="1">
      <c r="B35" s="291" t="s">
        <v>66</v>
      </c>
      <c r="C35" s="292"/>
      <c r="D35" s="292"/>
      <c r="E35" s="292"/>
      <c r="F35" s="292"/>
      <c r="G35" s="207">
        <f>SUM(G13:G34)</f>
        <v>0</v>
      </c>
      <c r="H35" s="207">
        <f>SUM(H13:H34)</f>
        <v>0</v>
      </c>
      <c r="I35" s="207">
        <f>SUM(I13:I34)</f>
        <v>0</v>
      </c>
      <c r="J35" s="34">
        <f>SUM(J13:J34)</f>
        <v>0</v>
      </c>
      <c r="K35" s="35"/>
      <c r="L35" s="41"/>
      <c r="N35" s="99"/>
      <c r="P35" s="93"/>
      <c r="Q35" s="93"/>
      <c r="R35" s="94"/>
      <c r="S35" s="63"/>
      <c r="T35" s="63"/>
      <c r="U35" s="63"/>
      <c r="V35" s="63"/>
      <c r="W35" s="63"/>
    </row>
    <row r="36" spans="1:35" ht="30" customHeight="1">
      <c r="A36" s="18" t="s">
        <v>67</v>
      </c>
      <c r="B36" s="110">
        <v>16</v>
      </c>
      <c r="C36" s="19" t="s">
        <v>68</v>
      </c>
      <c r="D36" s="20" t="s">
        <v>69</v>
      </c>
      <c r="E36" s="24">
        <v>1</v>
      </c>
      <c r="F36" s="36">
        <v>7.0000000000000007E-2</v>
      </c>
      <c r="G36" s="220">
        <f t="shared" ref="G36:J37" si="4">IF($E36=0,0,ROUNDUP($F36*G$35,0))</f>
        <v>0</v>
      </c>
      <c r="H36" s="220">
        <f t="shared" si="4"/>
        <v>0</v>
      </c>
      <c r="I36" s="220">
        <f t="shared" si="4"/>
        <v>0</v>
      </c>
      <c r="J36" s="189">
        <f t="shared" si="4"/>
        <v>0</v>
      </c>
      <c r="K36" s="37"/>
      <c r="L36" s="41"/>
      <c r="N36" s="98">
        <f>B36</f>
        <v>16</v>
      </c>
      <c r="O36" s="89"/>
      <c r="P36" s="87"/>
      <c r="Q36" s="88"/>
      <c r="R36" s="85"/>
      <c r="S36" s="90"/>
      <c r="T36" s="91"/>
      <c r="U36" s="95"/>
      <c r="V36" s="91"/>
      <c r="W36" s="92"/>
    </row>
    <row r="37" spans="1:35" ht="30" customHeight="1" thickBot="1">
      <c r="A37" s="18" t="s">
        <v>70</v>
      </c>
      <c r="B37" s="202">
        <v>17</v>
      </c>
      <c r="C37" s="97" t="s">
        <v>71</v>
      </c>
      <c r="D37" s="96" t="s">
        <v>69</v>
      </c>
      <c r="E37" s="106">
        <v>1</v>
      </c>
      <c r="F37" s="108">
        <v>0.05</v>
      </c>
      <c r="G37" s="223">
        <f t="shared" si="4"/>
        <v>0</v>
      </c>
      <c r="H37" s="223">
        <f t="shared" si="4"/>
        <v>0</v>
      </c>
      <c r="I37" s="223">
        <f t="shared" si="4"/>
        <v>0</v>
      </c>
      <c r="J37" s="224">
        <f t="shared" si="4"/>
        <v>0</v>
      </c>
      <c r="K37" s="107"/>
      <c r="L37" s="41"/>
      <c r="N37" s="98">
        <f>B37</f>
        <v>17</v>
      </c>
      <c r="O37" s="89"/>
      <c r="P37" s="87"/>
      <c r="Q37" s="88"/>
      <c r="R37" s="85"/>
      <c r="S37" s="90"/>
      <c r="T37" s="91"/>
      <c r="U37" s="95"/>
      <c r="V37" s="91"/>
      <c r="W37" s="92"/>
    </row>
    <row r="38" spans="1:35" ht="16.5" customHeight="1" thickBot="1">
      <c r="B38" s="253" t="s">
        <v>72</v>
      </c>
      <c r="C38" s="254"/>
      <c r="D38" s="254"/>
      <c r="E38" s="254"/>
      <c r="F38" s="254"/>
      <c r="G38" s="38">
        <f>SUM(G35:G37)</f>
        <v>0</v>
      </c>
      <c r="H38" s="38">
        <f>SUM(H35:H37)</f>
        <v>0</v>
      </c>
      <c r="I38" s="38">
        <f>SUM(I35:I37)</f>
        <v>0</v>
      </c>
      <c r="J38" s="38">
        <f>SUM(J35:J37)</f>
        <v>0</v>
      </c>
      <c r="K38" s="39"/>
    </row>
    <row r="39" spans="1:35" ht="16.5" customHeight="1" thickBot="1">
      <c r="B39" s="156"/>
      <c r="C39" s="156"/>
      <c r="D39" s="156"/>
      <c r="E39" s="156"/>
      <c r="F39" s="156"/>
      <c r="G39" s="157"/>
      <c r="H39" s="157"/>
      <c r="I39" s="157"/>
      <c r="J39" s="157"/>
      <c r="K39" s="158"/>
    </row>
    <row r="40" spans="1:35" s="17" customFormat="1" ht="54.75" customHeight="1" thickBot="1">
      <c r="B40" s="230" t="s">
        <v>73</v>
      </c>
      <c r="C40" s="231"/>
      <c r="D40" s="231"/>
      <c r="E40" s="231"/>
      <c r="F40" s="231"/>
      <c r="G40" s="231"/>
      <c r="H40" s="231"/>
      <c r="I40" s="231"/>
      <c r="J40" s="231"/>
      <c r="K40" s="232"/>
      <c r="L40" s="47"/>
      <c r="M40" s="206"/>
      <c r="N40" s="155" t="s">
        <v>74</v>
      </c>
      <c r="O40" s="153"/>
      <c r="P40" s="56"/>
      <c r="Q40" s="56"/>
      <c r="R40" s="153"/>
      <c r="S40" s="153"/>
      <c r="T40" s="153"/>
      <c r="U40" s="153"/>
      <c r="V40" s="153"/>
      <c r="W40" s="154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</row>
    <row r="41" spans="1:35" ht="30" customHeight="1">
      <c r="A41" s="18" t="s">
        <v>43</v>
      </c>
      <c r="B41" s="149">
        <v>18</v>
      </c>
      <c r="C41" s="30" t="s">
        <v>75</v>
      </c>
      <c r="D41" s="29"/>
      <c r="E41" s="180">
        <f t="shared" ref="E41:E47" si="5">$E$15</f>
        <v>0</v>
      </c>
      <c r="F41" s="29"/>
      <c r="G41" s="23">
        <f t="shared" ref="G41" si="6">E41*R41</f>
        <v>0</v>
      </c>
      <c r="H41" s="22">
        <v>0</v>
      </c>
      <c r="I41" s="22">
        <v>0</v>
      </c>
      <c r="J41" s="22">
        <v>0</v>
      </c>
      <c r="K41" s="104"/>
      <c r="M41" s="60"/>
      <c r="N41" s="150">
        <f t="shared" ref="N41:N51" si="7">B41</f>
        <v>18</v>
      </c>
      <c r="O41" s="81"/>
      <c r="P41" s="82"/>
      <c r="Q41" s="84"/>
      <c r="R41" s="85">
        <v>4</v>
      </c>
      <c r="S41" s="83"/>
      <c r="T41" s="86"/>
      <c r="U41" s="85"/>
      <c r="V41" s="86"/>
      <c r="W41" s="84"/>
      <c r="Z41" s="63"/>
      <c r="AA41" s="63"/>
      <c r="AB41" s="63"/>
    </row>
    <row r="42" spans="1:35" ht="30" customHeight="1">
      <c r="A42" s="18" t="s">
        <v>43</v>
      </c>
      <c r="B42" s="149">
        <v>19</v>
      </c>
      <c r="C42" s="212" t="s">
        <v>76</v>
      </c>
      <c r="D42" s="29"/>
      <c r="E42" s="180">
        <f t="shared" si="5"/>
        <v>0</v>
      </c>
      <c r="F42" s="29"/>
      <c r="G42" s="23">
        <f t="shared" ref="G42:G43" si="8">E42*R42</f>
        <v>0</v>
      </c>
      <c r="H42" s="22">
        <v>0</v>
      </c>
      <c r="I42" s="22">
        <v>0</v>
      </c>
      <c r="J42" s="22">
        <v>0</v>
      </c>
      <c r="K42" s="104"/>
      <c r="M42" s="60"/>
      <c r="N42" s="150">
        <f t="shared" si="7"/>
        <v>19</v>
      </c>
      <c r="O42" s="81"/>
      <c r="P42" s="82"/>
      <c r="Q42" s="84"/>
      <c r="R42" s="85">
        <v>8</v>
      </c>
      <c r="S42" s="83"/>
      <c r="T42" s="86"/>
      <c r="U42" s="85"/>
      <c r="V42" s="86"/>
      <c r="W42" s="84"/>
      <c r="Z42" s="63"/>
      <c r="AA42" s="63"/>
      <c r="AB42" s="63"/>
    </row>
    <row r="43" spans="1:35" ht="30" customHeight="1">
      <c r="A43" s="18" t="s">
        <v>43</v>
      </c>
      <c r="B43" s="149">
        <v>20</v>
      </c>
      <c r="C43" s="212" t="s">
        <v>77</v>
      </c>
      <c r="D43" s="29"/>
      <c r="E43" s="180">
        <f t="shared" si="5"/>
        <v>0</v>
      </c>
      <c r="F43" s="29"/>
      <c r="G43" s="23">
        <f t="shared" si="8"/>
        <v>0</v>
      </c>
      <c r="H43" s="22">
        <v>0</v>
      </c>
      <c r="I43" s="22">
        <v>0</v>
      </c>
      <c r="J43" s="22">
        <v>0</v>
      </c>
      <c r="K43" s="104"/>
      <c r="M43" s="60"/>
      <c r="N43" s="150">
        <f t="shared" si="7"/>
        <v>20</v>
      </c>
      <c r="O43" s="81"/>
      <c r="P43" s="82"/>
      <c r="Q43" s="84"/>
      <c r="R43" s="85">
        <v>8</v>
      </c>
      <c r="S43" s="83"/>
      <c r="T43" s="86"/>
      <c r="U43" s="85"/>
      <c r="V43" s="86"/>
      <c r="W43" s="84"/>
      <c r="Z43" s="63"/>
      <c r="AA43" s="63"/>
      <c r="AB43" s="63"/>
    </row>
    <row r="44" spans="1:35" ht="30" customHeight="1">
      <c r="A44" s="18" t="s">
        <v>43</v>
      </c>
      <c r="B44" s="149">
        <v>21</v>
      </c>
      <c r="C44" s="214" t="s">
        <v>78</v>
      </c>
      <c r="D44" s="29"/>
      <c r="E44" s="180">
        <f t="shared" si="5"/>
        <v>0</v>
      </c>
      <c r="F44" s="29"/>
      <c r="G44" s="23">
        <f t="shared" ref="G44:G45" si="9">E44*R44</f>
        <v>0</v>
      </c>
      <c r="H44" s="22">
        <v>0</v>
      </c>
      <c r="I44" s="22">
        <v>0</v>
      </c>
      <c r="J44" s="22">
        <v>0</v>
      </c>
      <c r="K44" s="104"/>
      <c r="M44" s="60"/>
      <c r="N44" s="150">
        <f t="shared" si="7"/>
        <v>21</v>
      </c>
      <c r="O44" s="81"/>
      <c r="P44" s="82"/>
      <c r="Q44" s="84"/>
      <c r="R44" s="85">
        <v>8</v>
      </c>
      <c r="S44" s="83"/>
      <c r="T44" s="86"/>
      <c r="U44" s="85"/>
      <c r="V44" s="86"/>
      <c r="W44" s="84"/>
      <c r="Z44" s="63"/>
      <c r="AA44" s="63"/>
      <c r="AB44" s="63"/>
    </row>
    <row r="45" spans="1:35" ht="30" customHeight="1">
      <c r="A45" s="18" t="s">
        <v>43</v>
      </c>
      <c r="B45" s="149">
        <v>22</v>
      </c>
      <c r="C45" s="214" t="s">
        <v>79</v>
      </c>
      <c r="D45" s="29"/>
      <c r="E45" s="180">
        <f t="shared" si="5"/>
        <v>0</v>
      </c>
      <c r="F45" s="29"/>
      <c r="G45" s="23">
        <f t="shared" si="9"/>
        <v>0</v>
      </c>
      <c r="H45" s="22">
        <v>0</v>
      </c>
      <c r="I45" s="22">
        <v>0</v>
      </c>
      <c r="J45" s="22">
        <v>0</v>
      </c>
      <c r="K45" s="104"/>
      <c r="M45" s="60"/>
      <c r="N45" s="150">
        <f t="shared" si="7"/>
        <v>22</v>
      </c>
      <c r="O45" s="81"/>
      <c r="P45" s="82"/>
      <c r="Q45" s="84"/>
      <c r="R45" s="85">
        <v>8</v>
      </c>
      <c r="S45" s="83"/>
      <c r="T45" s="86"/>
      <c r="U45" s="85"/>
      <c r="V45" s="86"/>
      <c r="W45" s="84"/>
      <c r="Z45" s="63"/>
      <c r="AA45" s="63"/>
      <c r="AB45" s="63"/>
    </row>
    <row r="46" spans="1:35" ht="30" customHeight="1">
      <c r="A46" s="18" t="s">
        <v>43</v>
      </c>
      <c r="B46" s="149">
        <v>23</v>
      </c>
      <c r="C46" s="214" t="s">
        <v>80</v>
      </c>
      <c r="D46" s="29"/>
      <c r="E46" s="180">
        <f t="shared" si="5"/>
        <v>0</v>
      </c>
      <c r="F46" s="29"/>
      <c r="G46" s="23">
        <f t="shared" ref="G46:G47" si="10">E46*R46</f>
        <v>0</v>
      </c>
      <c r="H46" s="22">
        <v>0</v>
      </c>
      <c r="I46" s="22">
        <v>0</v>
      </c>
      <c r="J46" s="22">
        <v>0</v>
      </c>
      <c r="K46" s="104"/>
      <c r="M46" s="60"/>
      <c r="N46" s="150">
        <f t="shared" si="7"/>
        <v>23</v>
      </c>
      <c r="O46" s="81"/>
      <c r="P46" s="82"/>
      <c r="Q46" s="84"/>
      <c r="R46" s="85">
        <v>6</v>
      </c>
      <c r="S46" s="83"/>
      <c r="T46" s="86"/>
      <c r="U46" s="85"/>
      <c r="V46" s="86"/>
      <c r="W46" s="84"/>
      <c r="Z46" s="63"/>
      <c r="AA46" s="63"/>
      <c r="AB46" s="63"/>
    </row>
    <row r="47" spans="1:35" ht="30" customHeight="1">
      <c r="A47" s="18" t="s">
        <v>43</v>
      </c>
      <c r="B47" s="149">
        <v>24</v>
      </c>
      <c r="C47" s="214" t="s">
        <v>81</v>
      </c>
      <c r="D47" s="29"/>
      <c r="E47" s="180">
        <f t="shared" si="5"/>
        <v>0</v>
      </c>
      <c r="F47" s="29"/>
      <c r="G47" s="23">
        <f t="shared" si="10"/>
        <v>0</v>
      </c>
      <c r="H47" s="22">
        <v>0</v>
      </c>
      <c r="I47" s="22">
        <v>0</v>
      </c>
      <c r="J47" s="22">
        <v>0</v>
      </c>
      <c r="K47" s="104"/>
      <c r="M47" s="60"/>
      <c r="N47" s="150">
        <f t="shared" si="7"/>
        <v>24</v>
      </c>
      <c r="O47" s="81"/>
      <c r="P47" s="82"/>
      <c r="Q47" s="84"/>
      <c r="R47" s="85">
        <v>4</v>
      </c>
      <c r="S47" s="83"/>
      <c r="T47" s="86"/>
      <c r="U47" s="85"/>
      <c r="V47" s="86"/>
      <c r="W47" s="84"/>
      <c r="Z47" s="63"/>
      <c r="AA47" s="63"/>
      <c r="AB47" s="63"/>
    </row>
    <row r="48" spans="1:35" ht="30" customHeight="1">
      <c r="A48" s="18" t="s">
        <v>43</v>
      </c>
      <c r="B48" s="149">
        <v>25</v>
      </c>
      <c r="C48" s="214" t="s">
        <v>15</v>
      </c>
      <c r="D48" s="29"/>
      <c r="E48" s="26">
        <v>0</v>
      </c>
      <c r="F48" s="29"/>
      <c r="G48" s="23">
        <v>0</v>
      </c>
      <c r="H48" s="22">
        <v>0</v>
      </c>
      <c r="I48" s="22">
        <v>0</v>
      </c>
      <c r="J48" s="22">
        <v>0</v>
      </c>
      <c r="K48" s="104"/>
      <c r="M48" s="60"/>
      <c r="N48" s="150">
        <f t="shared" si="7"/>
        <v>25</v>
      </c>
      <c r="O48" s="81"/>
      <c r="P48" s="82"/>
      <c r="Q48" s="84"/>
      <c r="R48" s="85"/>
      <c r="S48" s="83"/>
      <c r="T48" s="86"/>
      <c r="U48" s="85"/>
      <c r="V48" s="86"/>
      <c r="W48" s="84"/>
      <c r="Z48" s="63"/>
      <c r="AA48" s="63"/>
      <c r="AB48" s="63"/>
    </row>
    <row r="49" spans="1:35" ht="30" customHeight="1">
      <c r="A49" s="18" t="s">
        <v>43</v>
      </c>
      <c r="B49" s="149">
        <v>26</v>
      </c>
      <c r="C49" s="30" t="s">
        <v>82</v>
      </c>
      <c r="D49" s="29"/>
      <c r="E49" s="26">
        <v>0</v>
      </c>
      <c r="F49" s="31"/>
      <c r="G49" s="23">
        <f t="shared" ref="G49" si="11">ROUNDUP((ROUND(E49,2))*(IF(F49="Simple",O49,(IF(F49="Standard",P49,(IF(F49="Complex",Q49,0)))))),0)</f>
        <v>0</v>
      </c>
      <c r="H49" s="22">
        <v>0</v>
      </c>
      <c r="I49" s="22">
        <v>0</v>
      </c>
      <c r="J49" s="22">
        <v>0</v>
      </c>
      <c r="K49" s="104"/>
      <c r="M49" s="60"/>
      <c r="N49" s="150">
        <f t="shared" si="7"/>
        <v>26</v>
      </c>
      <c r="O49" s="81">
        <v>40</v>
      </c>
      <c r="P49" s="82">
        <v>60</v>
      </c>
      <c r="Q49" s="84">
        <v>80</v>
      </c>
      <c r="R49" s="85"/>
      <c r="S49" s="83"/>
      <c r="T49" s="86"/>
      <c r="U49" s="85"/>
      <c r="V49" s="86"/>
      <c r="W49" s="84"/>
      <c r="Z49" s="63"/>
      <c r="AA49" s="63"/>
      <c r="AB49" s="63"/>
    </row>
    <row r="50" spans="1:35" ht="30" customHeight="1">
      <c r="A50" s="18" t="s">
        <v>43</v>
      </c>
      <c r="B50" s="149">
        <v>27</v>
      </c>
      <c r="C50" s="214" t="s">
        <v>64</v>
      </c>
      <c r="D50" s="29"/>
      <c r="E50" s="26">
        <v>0</v>
      </c>
      <c r="F50" s="29"/>
      <c r="G50" s="23">
        <f>IF(E50=0,0,R50)</f>
        <v>0</v>
      </c>
      <c r="H50" s="22">
        <v>0</v>
      </c>
      <c r="I50" s="22">
        <v>0</v>
      </c>
      <c r="J50" s="22">
        <v>0</v>
      </c>
      <c r="K50" s="104"/>
      <c r="M50" s="60"/>
      <c r="N50" s="150">
        <f t="shared" si="7"/>
        <v>27</v>
      </c>
      <c r="O50" s="81"/>
      <c r="P50" s="82"/>
      <c r="Q50" s="84"/>
      <c r="R50" s="85">
        <v>6</v>
      </c>
      <c r="S50" s="83"/>
      <c r="T50" s="86"/>
      <c r="U50" s="85"/>
      <c r="V50" s="86"/>
      <c r="W50" s="84"/>
      <c r="Z50" s="63"/>
      <c r="AA50" s="63"/>
      <c r="AB50" s="63"/>
    </row>
    <row r="51" spans="1:35" ht="30" customHeight="1">
      <c r="A51" s="18" t="s">
        <v>43</v>
      </c>
      <c r="B51" s="149">
        <v>28</v>
      </c>
      <c r="C51" s="213" t="s">
        <v>83</v>
      </c>
      <c r="D51" s="29"/>
      <c r="E51" s="26">
        <v>0</v>
      </c>
      <c r="F51" s="31"/>
      <c r="G51" s="23">
        <f>IF(E51=0,0,IF(F51="Simple",O51,(IF(F51="Standard",P51,(IF(F51="Complex",Q51,0))))))</f>
        <v>0</v>
      </c>
      <c r="H51" s="22">
        <v>0</v>
      </c>
      <c r="I51" s="22">
        <v>0</v>
      </c>
      <c r="J51" s="22">
        <v>0</v>
      </c>
      <c r="K51" s="104"/>
      <c r="M51" s="60"/>
      <c r="N51" s="150">
        <f t="shared" si="7"/>
        <v>28</v>
      </c>
      <c r="O51" s="81">
        <v>8</v>
      </c>
      <c r="P51" s="82">
        <v>10</v>
      </c>
      <c r="Q51" s="84">
        <v>12</v>
      </c>
      <c r="R51" s="85"/>
      <c r="S51" s="83"/>
      <c r="T51" s="86"/>
      <c r="U51" s="85"/>
      <c r="V51" s="86"/>
      <c r="W51" s="84"/>
      <c r="Z51" s="63"/>
      <c r="AA51" s="63"/>
      <c r="AB51" s="63"/>
    </row>
    <row r="52" spans="1:35" ht="16.5" customHeight="1" thickBot="1">
      <c r="B52" s="255" t="s">
        <v>84</v>
      </c>
      <c r="C52" s="256"/>
      <c r="D52" s="256"/>
      <c r="E52" s="256"/>
      <c r="F52" s="257"/>
      <c r="G52" s="207">
        <f>SUM(G41:G51)</f>
        <v>0</v>
      </c>
      <c r="H52" s="207">
        <f>SUM(H41:H51)</f>
        <v>0</v>
      </c>
      <c r="I52" s="207">
        <f>SUM(I41:I51)</f>
        <v>0</v>
      </c>
      <c r="J52" s="34">
        <f>SUM(J41:J51)</f>
        <v>0</v>
      </c>
      <c r="K52" s="35"/>
      <c r="L52" s="41"/>
      <c r="N52" s="99"/>
      <c r="P52" s="93"/>
      <c r="Q52" s="93"/>
      <c r="R52" s="94"/>
      <c r="S52" s="63"/>
      <c r="T52" s="63"/>
      <c r="U52" s="63"/>
      <c r="V52" s="63"/>
      <c r="W52" s="63"/>
    </row>
    <row r="53" spans="1:35" ht="30" customHeight="1">
      <c r="A53" s="18" t="s">
        <v>67</v>
      </c>
      <c r="B53" s="110">
        <v>29</v>
      </c>
      <c r="C53" s="19" t="s">
        <v>68</v>
      </c>
      <c r="D53" s="20" t="s">
        <v>69</v>
      </c>
      <c r="E53" s="24">
        <v>1</v>
      </c>
      <c r="F53" s="36">
        <v>7.0000000000000007E-2</v>
      </c>
      <c r="G53" s="220">
        <f t="shared" ref="G53:J54" si="12">IF($E53=0,0,ROUNDUP($F53*G$52,0))</f>
        <v>0</v>
      </c>
      <c r="H53" s="220">
        <f t="shared" si="12"/>
        <v>0</v>
      </c>
      <c r="I53" s="220">
        <f t="shared" si="12"/>
        <v>0</v>
      </c>
      <c r="J53" s="221">
        <f t="shared" si="12"/>
        <v>0</v>
      </c>
      <c r="K53" s="37"/>
      <c r="L53" s="41"/>
      <c r="N53" s="98">
        <f>B53</f>
        <v>29</v>
      </c>
      <c r="O53" s="89"/>
      <c r="P53" s="87"/>
      <c r="Q53" s="88"/>
      <c r="R53" s="85"/>
      <c r="S53" s="90"/>
      <c r="T53" s="91"/>
      <c r="U53" s="95"/>
      <c r="V53" s="91"/>
      <c r="W53" s="92"/>
    </row>
    <row r="54" spans="1:35" ht="30" customHeight="1" thickBot="1">
      <c r="A54" s="18" t="s">
        <v>70</v>
      </c>
      <c r="B54" s="202">
        <v>30</v>
      </c>
      <c r="C54" s="97" t="s">
        <v>71</v>
      </c>
      <c r="D54" s="96" t="s">
        <v>69</v>
      </c>
      <c r="E54" s="106">
        <v>1</v>
      </c>
      <c r="F54" s="108">
        <v>0.05</v>
      </c>
      <c r="G54" s="222">
        <f t="shared" si="12"/>
        <v>0</v>
      </c>
      <c r="H54" s="222">
        <f t="shared" si="12"/>
        <v>0</v>
      </c>
      <c r="I54" s="222">
        <f t="shared" si="12"/>
        <v>0</v>
      </c>
      <c r="J54" s="189">
        <f t="shared" si="12"/>
        <v>0</v>
      </c>
      <c r="K54" s="107"/>
      <c r="L54" s="41"/>
      <c r="N54" s="98">
        <f>B54</f>
        <v>30</v>
      </c>
      <c r="O54" s="89"/>
      <c r="P54" s="87"/>
      <c r="Q54" s="88"/>
      <c r="R54" s="85"/>
      <c r="S54" s="90"/>
      <c r="T54" s="91"/>
      <c r="U54" s="95"/>
      <c r="V54" s="91"/>
      <c r="W54" s="92"/>
    </row>
    <row r="55" spans="1:35" ht="16.5" customHeight="1" thickBot="1">
      <c r="B55" s="253" t="s">
        <v>85</v>
      </c>
      <c r="C55" s="254"/>
      <c r="D55" s="254"/>
      <c r="E55" s="254"/>
      <c r="F55" s="254"/>
      <c r="G55" s="38">
        <f>SUM(G52:G54)</f>
        <v>0</v>
      </c>
      <c r="H55" s="38">
        <f>SUM(H52:H54)</f>
        <v>0</v>
      </c>
      <c r="I55" s="38">
        <f>SUM(I52:I54)</f>
        <v>0</v>
      </c>
      <c r="J55" s="38">
        <f>SUM(J52:J54)</f>
        <v>0</v>
      </c>
      <c r="K55" s="39"/>
    </row>
    <row r="56" spans="1:35" ht="16" thickBot="1">
      <c r="J56" s="44"/>
    </row>
    <row r="57" spans="1:35" s="17" customFormat="1" ht="54.75" customHeight="1" thickBot="1">
      <c r="B57" s="230" t="s">
        <v>86</v>
      </c>
      <c r="C57" s="231"/>
      <c r="D57" s="231"/>
      <c r="E57" s="231"/>
      <c r="F57" s="231"/>
      <c r="G57" s="231"/>
      <c r="H57" s="231"/>
      <c r="I57" s="231"/>
      <c r="J57" s="231"/>
      <c r="K57" s="232"/>
      <c r="L57" s="47"/>
      <c r="M57" s="206"/>
      <c r="N57" s="155" t="s">
        <v>87</v>
      </c>
      <c r="O57" s="153"/>
      <c r="P57" s="56"/>
      <c r="Q57" s="56"/>
      <c r="R57" s="153"/>
      <c r="S57" s="153"/>
      <c r="T57" s="153"/>
      <c r="U57" s="153"/>
      <c r="V57" s="153"/>
      <c r="W57" s="154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:35" ht="30" customHeight="1">
      <c r="A58" s="18" t="s">
        <v>43</v>
      </c>
      <c r="B58" s="149">
        <v>31</v>
      </c>
      <c r="C58" s="215" t="s">
        <v>75</v>
      </c>
      <c r="D58" s="29"/>
      <c r="E58" s="180">
        <f>$E$15*2</f>
        <v>0</v>
      </c>
      <c r="F58" s="29"/>
      <c r="G58" s="23">
        <f t="shared" ref="G58:G63" si="13">E58*R58</f>
        <v>0</v>
      </c>
      <c r="H58" s="22">
        <v>0</v>
      </c>
      <c r="I58" s="22">
        <v>0</v>
      </c>
      <c r="J58" s="22">
        <v>0</v>
      </c>
      <c r="K58" s="104"/>
      <c r="M58" s="60"/>
      <c r="N58" s="150">
        <f t="shared" ref="N58:N67" si="14">B58</f>
        <v>31</v>
      </c>
      <c r="O58" s="81"/>
      <c r="P58" s="82"/>
      <c r="Q58" s="84"/>
      <c r="R58" s="85">
        <v>4</v>
      </c>
      <c r="S58" s="83"/>
      <c r="T58" s="86"/>
      <c r="U58" s="85"/>
      <c r="V58" s="86"/>
      <c r="W58" s="84"/>
      <c r="Z58" s="63"/>
      <c r="AA58" s="63"/>
      <c r="AB58" s="63"/>
    </row>
    <row r="59" spans="1:35" ht="30" customHeight="1">
      <c r="A59" s="18" t="s">
        <v>43</v>
      </c>
      <c r="B59" s="149">
        <v>32</v>
      </c>
      <c r="C59" s="212" t="s">
        <v>88</v>
      </c>
      <c r="D59" s="29"/>
      <c r="E59" s="180">
        <f>$E$15</f>
        <v>0</v>
      </c>
      <c r="F59" s="29"/>
      <c r="G59" s="23">
        <f t="shared" si="13"/>
        <v>0</v>
      </c>
      <c r="H59" s="22">
        <v>0</v>
      </c>
      <c r="I59" s="22">
        <v>0</v>
      </c>
      <c r="J59" s="22">
        <v>0</v>
      </c>
      <c r="K59" s="104"/>
      <c r="M59" s="60"/>
      <c r="N59" s="150">
        <f t="shared" si="14"/>
        <v>32</v>
      </c>
      <c r="O59" s="81"/>
      <c r="P59" s="82"/>
      <c r="Q59" s="84"/>
      <c r="R59" s="85">
        <v>8</v>
      </c>
      <c r="S59" s="83"/>
      <c r="T59" s="86"/>
      <c r="U59" s="85"/>
      <c r="V59" s="86"/>
      <c r="W59" s="84"/>
      <c r="Z59" s="63"/>
      <c r="AA59" s="63"/>
      <c r="AB59" s="63"/>
    </row>
    <row r="60" spans="1:35" ht="30" customHeight="1">
      <c r="A60" s="18" t="s">
        <v>43</v>
      </c>
      <c r="B60" s="149">
        <v>33</v>
      </c>
      <c r="C60" s="212" t="s">
        <v>89</v>
      </c>
      <c r="D60" s="29"/>
      <c r="E60" s="180">
        <f>$E$15</f>
        <v>0</v>
      </c>
      <c r="F60" s="29"/>
      <c r="G60" s="23">
        <f t="shared" si="13"/>
        <v>0</v>
      </c>
      <c r="H60" s="22">
        <v>0</v>
      </c>
      <c r="I60" s="22">
        <v>0</v>
      </c>
      <c r="J60" s="22">
        <v>0</v>
      </c>
      <c r="K60" s="104"/>
      <c r="M60" s="60"/>
      <c r="N60" s="150">
        <f t="shared" si="14"/>
        <v>33</v>
      </c>
      <c r="O60" s="81"/>
      <c r="P60" s="82"/>
      <c r="Q60" s="84"/>
      <c r="R60" s="85">
        <v>8</v>
      </c>
      <c r="S60" s="83"/>
      <c r="T60" s="86"/>
      <c r="U60" s="85"/>
      <c r="V60" s="86"/>
      <c r="W60" s="84"/>
      <c r="Z60" s="63"/>
      <c r="AA60" s="63"/>
      <c r="AB60" s="63"/>
    </row>
    <row r="61" spans="1:35" ht="30" customHeight="1">
      <c r="A61" s="18" t="s">
        <v>43</v>
      </c>
      <c r="B61" s="149">
        <v>34</v>
      </c>
      <c r="C61" s="214" t="s">
        <v>78</v>
      </c>
      <c r="D61" s="29"/>
      <c r="E61" s="180">
        <f>$E$15</f>
        <v>0</v>
      </c>
      <c r="F61" s="29"/>
      <c r="G61" s="23">
        <f t="shared" si="13"/>
        <v>0</v>
      </c>
      <c r="H61" s="22">
        <v>0</v>
      </c>
      <c r="I61" s="22">
        <v>0</v>
      </c>
      <c r="J61" s="22">
        <v>0</v>
      </c>
      <c r="K61" s="104"/>
      <c r="M61" s="60"/>
      <c r="N61" s="150">
        <f t="shared" si="14"/>
        <v>34</v>
      </c>
      <c r="O61" s="81"/>
      <c r="P61" s="82"/>
      <c r="Q61" s="84"/>
      <c r="R61" s="85">
        <v>8</v>
      </c>
      <c r="S61" s="83"/>
      <c r="T61" s="86"/>
      <c r="U61" s="85"/>
      <c r="V61" s="86"/>
      <c r="W61" s="84"/>
      <c r="Z61" s="63"/>
      <c r="AA61" s="63"/>
      <c r="AB61" s="63"/>
    </row>
    <row r="62" spans="1:35" ht="30" customHeight="1">
      <c r="A62" s="18" t="s">
        <v>43</v>
      </c>
      <c r="B62" s="149">
        <v>35</v>
      </c>
      <c r="C62" s="212" t="s">
        <v>90</v>
      </c>
      <c r="D62" s="29"/>
      <c r="E62" s="180">
        <f>$E$15</f>
        <v>0</v>
      </c>
      <c r="F62" s="29"/>
      <c r="G62" s="23">
        <f t="shared" si="13"/>
        <v>0</v>
      </c>
      <c r="H62" s="22">
        <v>0</v>
      </c>
      <c r="I62" s="22">
        <v>0</v>
      </c>
      <c r="J62" s="22">
        <v>0</v>
      </c>
      <c r="K62" s="104"/>
      <c r="M62" s="60"/>
      <c r="N62" s="150">
        <f t="shared" si="14"/>
        <v>35</v>
      </c>
      <c r="O62" s="81"/>
      <c r="P62" s="82"/>
      <c r="Q62" s="84"/>
      <c r="R62" s="85">
        <v>8</v>
      </c>
      <c r="S62" s="83"/>
      <c r="T62" s="86"/>
      <c r="U62" s="85"/>
      <c r="V62" s="86"/>
      <c r="W62" s="84"/>
      <c r="Z62" s="63"/>
      <c r="AA62" s="63"/>
      <c r="AB62" s="63"/>
    </row>
    <row r="63" spans="1:35" ht="30" customHeight="1">
      <c r="A63" s="18" t="s">
        <v>43</v>
      </c>
      <c r="B63" s="149">
        <v>36</v>
      </c>
      <c r="C63" s="212" t="s">
        <v>91</v>
      </c>
      <c r="D63" s="29"/>
      <c r="E63" s="180">
        <f>$E$15*2</f>
        <v>0</v>
      </c>
      <c r="F63" s="29"/>
      <c r="G63" s="23">
        <f t="shared" si="13"/>
        <v>0</v>
      </c>
      <c r="H63" s="22">
        <v>0</v>
      </c>
      <c r="I63" s="22">
        <v>0</v>
      </c>
      <c r="J63" s="22">
        <v>0</v>
      </c>
      <c r="K63" s="104"/>
      <c r="M63" s="60"/>
      <c r="N63" s="150">
        <f t="shared" si="14"/>
        <v>36</v>
      </c>
      <c r="O63" s="81"/>
      <c r="P63" s="82"/>
      <c r="Q63" s="84"/>
      <c r="R63" s="85">
        <v>6</v>
      </c>
      <c r="S63" s="83"/>
      <c r="T63" s="86"/>
      <c r="U63" s="85"/>
      <c r="V63" s="86"/>
      <c r="W63" s="84"/>
      <c r="Z63" s="63"/>
      <c r="AA63" s="63"/>
      <c r="AB63" s="63"/>
    </row>
    <row r="64" spans="1:35" ht="30" customHeight="1">
      <c r="A64" s="18" t="s">
        <v>43</v>
      </c>
      <c r="B64" s="149">
        <v>37</v>
      </c>
      <c r="C64" s="214" t="s">
        <v>15</v>
      </c>
      <c r="D64" s="29"/>
      <c r="E64" s="26">
        <v>0</v>
      </c>
      <c r="F64" s="29"/>
      <c r="G64" s="23">
        <v>0</v>
      </c>
      <c r="H64" s="22">
        <v>0</v>
      </c>
      <c r="I64" s="22">
        <v>0</v>
      </c>
      <c r="J64" s="22">
        <v>0</v>
      </c>
      <c r="K64" s="104"/>
      <c r="M64" s="60"/>
      <c r="N64" s="150">
        <f t="shared" si="14"/>
        <v>37</v>
      </c>
      <c r="O64" s="81"/>
      <c r="P64" s="82"/>
      <c r="Q64" s="84"/>
      <c r="R64" s="85"/>
      <c r="S64" s="83"/>
      <c r="T64" s="86"/>
      <c r="U64" s="85"/>
      <c r="V64" s="86"/>
      <c r="W64" s="84"/>
      <c r="Z64" s="63"/>
      <c r="AA64" s="63"/>
      <c r="AB64" s="63"/>
    </row>
    <row r="65" spans="1:35" ht="30" customHeight="1">
      <c r="A65" s="18" t="s">
        <v>43</v>
      </c>
      <c r="B65" s="149">
        <v>38</v>
      </c>
      <c r="C65" s="214" t="s">
        <v>92</v>
      </c>
      <c r="D65" s="29"/>
      <c r="E65" s="26">
        <v>0</v>
      </c>
      <c r="F65" s="29"/>
      <c r="G65" s="23">
        <f>IF(E65=0,0,R65)</f>
        <v>0</v>
      </c>
      <c r="H65" s="22">
        <v>0</v>
      </c>
      <c r="I65" s="22">
        <v>0</v>
      </c>
      <c r="J65" s="22">
        <v>0</v>
      </c>
      <c r="K65" s="104"/>
      <c r="M65" s="60"/>
      <c r="N65" s="150">
        <f t="shared" si="14"/>
        <v>38</v>
      </c>
      <c r="O65" s="81"/>
      <c r="P65" s="82"/>
      <c r="Q65" s="84"/>
      <c r="R65" s="85">
        <v>40</v>
      </c>
      <c r="S65" s="83"/>
      <c r="T65" s="86"/>
      <c r="U65" s="85"/>
      <c r="V65" s="86"/>
      <c r="W65" s="84"/>
      <c r="Z65" s="63"/>
      <c r="AA65" s="63"/>
      <c r="AB65" s="63"/>
    </row>
    <row r="66" spans="1:35" ht="30" customHeight="1">
      <c r="A66" s="18" t="s">
        <v>43</v>
      </c>
      <c r="B66" s="149">
        <v>39</v>
      </c>
      <c r="C66" s="214" t="s">
        <v>64</v>
      </c>
      <c r="D66" s="29"/>
      <c r="E66" s="26">
        <v>0</v>
      </c>
      <c r="F66" s="29"/>
      <c r="G66" s="23">
        <f>IF(E66=0,0,R66)</f>
        <v>0</v>
      </c>
      <c r="H66" s="22">
        <v>0</v>
      </c>
      <c r="I66" s="22">
        <v>0</v>
      </c>
      <c r="J66" s="22">
        <v>0</v>
      </c>
      <c r="K66" s="104"/>
      <c r="M66" s="60"/>
      <c r="N66" s="150">
        <f t="shared" si="14"/>
        <v>39</v>
      </c>
      <c r="O66" s="81"/>
      <c r="P66" s="82"/>
      <c r="Q66" s="84"/>
      <c r="R66" s="85">
        <v>6</v>
      </c>
      <c r="S66" s="83"/>
      <c r="T66" s="86"/>
      <c r="U66" s="85"/>
      <c r="V66" s="86"/>
      <c r="W66" s="84"/>
      <c r="Z66" s="63"/>
      <c r="AA66" s="63"/>
      <c r="AB66" s="63"/>
    </row>
    <row r="67" spans="1:35" ht="30" customHeight="1">
      <c r="A67" s="18" t="s">
        <v>43</v>
      </c>
      <c r="B67" s="149">
        <v>40</v>
      </c>
      <c r="C67" s="213" t="s">
        <v>83</v>
      </c>
      <c r="D67" s="29"/>
      <c r="E67" s="26">
        <v>0</v>
      </c>
      <c r="F67" s="31"/>
      <c r="G67" s="23">
        <f>IF(E67=0,0,IF(F67="Simple",O67,(IF(F67="Standard",P67,(IF(F67="Complex",Q67,0))))))</f>
        <v>0</v>
      </c>
      <c r="H67" s="22">
        <v>0</v>
      </c>
      <c r="I67" s="22">
        <v>0</v>
      </c>
      <c r="J67" s="22">
        <v>0</v>
      </c>
      <c r="K67" s="104"/>
      <c r="M67" s="60"/>
      <c r="N67" s="150">
        <f t="shared" si="14"/>
        <v>40</v>
      </c>
      <c r="O67" s="81">
        <v>6</v>
      </c>
      <c r="P67" s="82">
        <v>8</v>
      </c>
      <c r="Q67" s="84">
        <v>10</v>
      </c>
      <c r="R67" s="85"/>
      <c r="S67" s="83"/>
      <c r="T67" s="86"/>
      <c r="U67" s="85"/>
      <c r="V67" s="86"/>
      <c r="W67" s="84"/>
      <c r="Z67" s="63"/>
      <c r="AA67" s="63"/>
      <c r="AB67" s="63"/>
    </row>
    <row r="68" spans="1:35" ht="16.5" customHeight="1" thickBot="1">
      <c r="B68" s="255" t="s">
        <v>93</v>
      </c>
      <c r="C68" s="256"/>
      <c r="D68" s="256"/>
      <c r="E68" s="256"/>
      <c r="F68" s="257"/>
      <c r="G68" s="207">
        <f>SUM(G58:G67)</f>
        <v>0</v>
      </c>
      <c r="H68" s="207">
        <f>SUM(H58:H67)</f>
        <v>0</v>
      </c>
      <c r="I68" s="207">
        <f>SUM(I58:I67)</f>
        <v>0</v>
      </c>
      <c r="J68" s="34">
        <f>SUM(J58:J67)</f>
        <v>0</v>
      </c>
      <c r="K68" s="35"/>
      <c r="L68" s="41"/>
      <c r="N68" s="99"/>
      <c r="P68" s="93"/>
      <c r="Q68" s="93"/>
      <c r="R68" s="94"/>
      <c r="S68" s="63"/>
      <c r="T68" s="63"/>
      <c r="U68" s="63"/>
      <c r="V68" s="63"/>
      <c r="W68" s="63"/>
    </row>
    <row r="69" spans="1:35" ht="30" customHeight="1">
      <c r="A69" s="18" t="s">
        <v>67</v>
      </c>
      <c r="B69" s="110">
        <v>41</v>
      </c>
      <c r="C69" s="19" t="s">
        <v>68</v>
      </c>
      <c r="D69" s="20" t="s">
        <v>69</v>
      </c>
      <c r="E69" s="24">
        <v>1</v>
      </c>
      <c r="F69" s="36">
        <v>7.0000000000000007E-2</v>
      </c>
      <c r="G69" s="220">
        <f t="shared" ref="G69:J70" si="15">IF($E69=0,0,ROUNDUP($F69*G$68,0))</f>
        <v>0</v>
      </c>
      <c r="H69" s="220">
        <f t="shared" si="15"/>
        <v>0</v>
      </c>
      <c r="I69" s="220">
        <f t="shared" si="15"/>
        <v>0</v>
      </c>
      <c r="J69" s="221">
        <f t="shared" si="15"/>
        <v>0</v>
      </c>
      <c r="K69" s="37"/>
      <c r="L69" s="41"/>
      <c r="N69" s="98">
        <f>B69</f>
        <v>41</v>
      </c>
      <c r="O69" s="89"/>
      <c r="P69" s="87"/>
      <c r="Q69" s="88"/>
      <c r="R69" s="85"/>
      <c r="S69" s="90"/>
      <c r="T69" s="91"/>
      <c r="U69" s="95"/>
      <c r="V69" s="91"/>
      <c r="W69" s="92"/>
    </row>
    <row r="70" spans="1:35" ht="30" customHeight="1" thickBot="1">
      <c r="A70" s="18" t="s">
        <v>70</v>
      </c>
      <c r="B70" s="202">
        <v>42</v>
      </c>
      <c r="C70" s="97" t="s">
        <v>71</v>
      </c>
      <c r="D70" s="96" t="s">
        <v>69</v>
      </c>
      <c r="E70" s="106">
        <v>1</v>
      </c>
      <c r="F70" s="108">
        <v>0.05</v>
      </c>
      <c r="G70" s="222">
        <f t="shared" si="15"/>
        <v>0</v>
      </c>
      <c r="H70" s="222">
        <f t="shared" si="15"/>
        <v>0</v>
      </c>
      <c r="I70" s="222">
        <f t="shared" si="15"/>
        <v>0</v>
      </c>
      <c r="J70" s="189">
        <f t="shared" si="15"/>
        <v>0</v>
      </c>
      <c r="K70" s="107"/>
      <c r="L70" s="41"/>
      <c r="N70" s="98">
        <f>B70</f>
        <v>42</v>
      </c>
      <c r="O70" s="89"/>
      <c r="P70" s="87"/>
      <c r="Q70" s="88"/>
      <c r="R70" s="85"/>
      <c r="S70" s="90"/>
      <c r="T70" s="91"/>
      <c r="U70" s="95"/>
      <c r="V70" s="91"/>
      <c r="W70" s="92"/>
    </row>
    <row r="71" spans="1:35" ht="16.5" customHeight="1" thickBot="1">
      <c r="B71" s="253" t="s">
        <v>94</v>
      </c>
      <c r="C71" s="254"/>
      <c r="D71" s="254"/>
      <c r="E71" s="254"/>
      <c r="F71" s="254"/>
      <c r="G71" s="38">
        <f>SUM(G68:G70)</f>
        <v>0</v>
      </c>
      <c r="H71" s="38">
        <f>SUM(H68:H70)</f>
        <v>0</v>
      </c>
      <c r="I71" s="38">
        <f>SUM(I68:I70)</f>
        <v>0</v>
      </c>
      <c r="J71" s="38">
        <f>SUM(J68:J70)</f>
        <v>0</v>
      </c>
      <c r="K71" s="39"/>
    </row>
    <row r="72" spans="1:35" ht="16" thickBot="1">
      <c r="J72" s="44"/>
    </row>
    <row r="73" spans="1:35" s="17" customFormat="1" ht="54.75" customHeight="1" thickBot="1">
      <c r="B73" s="230" t="s">
        <v>95</v>
      </c>
      <c r="C73" s="231"/>
      <c r="D73" s="231"/>
      <c r="E73" s="231"/>
      <c r="F73" s="231"/>
      <c r="G73" s="231"/>
      <c r="H73" s="231"/>
      <c r="I73" s="231"/>
      <c r="J73" s="231"/>
      <c r="K73" s="232"/>
      <c r="L73" s="47"/>
      <c r="M73" s="206"/>
      <c r="N73" s="155" t="s">
        <v>96</v>
      </c>
      <c r="O73" s="153"/>
      <c r="P73" s="56"/>
      <c r="Q73" s="56"/>
      <c r="R73" s="153"/>
      <c r="S73" s="153"/>
      <c r="T73" s="153"/>
      <c r="U73" s="153"/>
      <c r="V73" s="153"/>
      <c r="W73" s="154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:35" ht="30" customHeight="1">
      <c r="A74" s="18" t="s">
        <v>43</v>
      </c>
      <c r="B74" s="149">
        <v>43</v>
      </c>
      <c r="C74" s="216" t="s">
        <v>97</v>
      </c>
      <c r="D74" s="29"/>
      <c r="E74" s="180">
        <f>$E$15</f>
        <v>0</v>
      </c>
      <c r="F74" s="29"/>
      <c r="G74" s="23">
        <f t="shared" ref="G74:G78" si="16">E74*R74</f>
        <v>0</v>
      </c>
      <c r="H74" s="22">
        <v>0</v>
      </c>
      <c r="I74" s="22">
        <v>0</v>
      </c>
      <c r="J74" s="22">
        <v>0</v>
      </c>
      <c r="K74" s="104"/>
      <c r="M74" s="60"/>
      <c r="N74" s="150">
        <f t="shared" ref="N74:N82" si="17">B74</f>
        <v>43</v>
      </c>
      <c r="O74" s="81"/>
      <c r="P74" s="82"/>
      <c r="Q74" s="84"/>
      <c r="R74" s="85">
        <v>4</v>
      </c>
      <c r="S74" s="83"/>
      <c r="T74" s="86"/>
      <c r="U74" s="85"/>
      <c r="V74" s="86"/>
      <c r="W74" s="84"/>
      <c r="Z74" s="63"/>
      <c r="AA74" s="63"/>
      <c r="AB74" s="63"/>
    </row>
    <row r="75" spans="1:35" ht="30" customHeight="1">
      <c r="A75" s="18" t="s">
        <v>43</v>
      </c>
      <c r="B75" s="149">
        <v>44</v>
      </c>
      <c r="C75" s="212" t="s">
        <v>98</v>
      </c>
      <c r="D75" s="29"/>
      <c r="E75" s="180">
        <f>$E$15</f>
        <v>0</v>
      </c>
      <c r="F75" s="29"/>
      <c r="G75" s="23">
        <f t="shared" si="16"/>
        <v>0</v>
      </c>
      <c r="H75" s="22">
        <v>0</v>
      </c>
      <c r="I75" s="22">
        <v>0</v>
      </c>
      <c r="J75" s="22">
        <v>0</v>
      </c>
      <c r="K75" s="104"/>
      <c r="M75" s="60"/>
      <c r="N75" s="150">
        <f t="shared" si="17"/>
        <v>44</v>
      </c>
      <c r="O75" s="81"/>
      <c r="P75" s="82"/>
      <c r="Q75" s="84"/>
      <c r="R75" s="85">
        <v>8</v>
      </c>
      <c r="S75" s="83"/>
      <c r="T75" s="86"/>
      <c r="U75" s="85"/>
      <c r="V75" s="86"/>
      <c r="W75" s="84"/>
      <c r="Z75" s="63"/>
      <c r="AA75" s="63"/>
      <c r="AB75" s="63"/>
    </row>
    <row r="76" spans="1:35" ht="30" customHeight="1">
      <c r="A76" s="18" t="s">
        <v>43</v>
      </c>
      <c r="B76" s="149">
        <v>45</v>
      </c>
      <c r="C76" s="212" t="s">
        <v>99</v>
      </c>
      <c r="D76" s="29"/>
      <c r="E76" s="180">
        <f>$E$15</f>
        <v>0</v>
      </c>
      <c r="F76" s="29"/>
      <c r="G76" s="23">
        <f t="shared" si="16"/>
        <v>0</v>
      </c>
      <c r="H76" s="22">
        <v>0</v>
      </c>
      <c r="I76" s="22">
        <v>0</v>
      </c>
      <c r="J76" s="22">
        <v>0</v>
      </c>
      <c r="K76" s="104"/>
      <c r="M76" s="60"/>
      <c r="N76" s="150">
        <f t="shared" si="17"/>
        <v>45</v>
      </c>
      <c r="O76" s="81"/>
      <c r="P76" s="82"/>
      <c r="Q76" s="84"/>
      <c r="R76" s="85">
        <v>8</v>
      </c>
      <c r="S76" s="83"/>
      <c r="T76" s="86"/>
      <c r="U76" s="85"/>
      <c r="V76" s="86"/>
      <c r="W76" s="84"/>
      <c r="Z76" s="63"/>
      <c r="AA76" s="63"/>
      <c r="AB76" s="63"/>
    </row>
    <row r="77" spans="1:35" ht="30" customHeight="1">
      <c r="A77" s="18" t="s">
        <v>43</v>
      </c>
      <c r="B77" s="149">
        <v>46</v>
      </c>
      <c r="C77" s="212" t="s">
        <v>100</v>
      </c>
      <c r="D77" s="29"/>
      <c r="E77" s="180">
        <f>$E$15*2</f>
        <v>0</v>
      </c>
      <c r="F77" s="29"/>
      <c r="G77" s="23">
        <f t="shared" si="16"/>
        <v>0</v>
      </c>
      <c r="H77" s="22">
        <v>0</v>
      </c>
      <c r="I77" s="22">
        <v>0</v>
      </c>
      <c r="J77" s="22">
        <v>0</v>
      </c>
      <c r="K77" s="104"/>
      <c r="M77" s="60"/>
      <c r="N77" s="150">
        <f t="shared" si="17"/>
        <v>46</v>
      </c>
      <c r="O77" s="81"/>
      <c r="P77" s="82"/>
      <c r="Q77" s="84"/>
      <c r="R77" s="85">
        <v>6</v>
      </c>
      <c r="S77" s="83"/>
      <c r="T77" s="86"/>
      <c r="U77" s="85"/>
      <c r="V77" s="86"/>
      <c r="W77" s="84"/>
      <c r="Z77" s="63"/>
      <c r="AA77" s="63"/>
      <c r="AB77" s="63"/>
    </row>
    <row r="78" spans="1:35" ht="30" customHeight="1">
      <c r="A78" s="18" t="s">
        <v>43</v>
      </c>
      <c r="B78" s="149">
        <v>47</v>
      </c>
      <c r="C78" s="212" t="s">
        <v>101</v>
      </c>
      <c r="D78" s="29"/>
      <c r="E78" s="180">
        <f>$E$15</f>
        <v>0</v>
      </c>
      <c r="F78" s="29"/>
      <c r="G78" s="23">
        <f t="shared" si="16"/>
        <v>0</v>
      </c>
      <c r="H78" s="22">
        <v>0</v>
      </c>
      <c r="I78" s="22">
        <v>0</v>
      </c>
      <c r="J78" s="22">
        <v>0</v>
      </c>
      <c r="K78" s="104"/>
      <c r="M78" s="60"/>
      <c r="N78" s="150">
        <f t="shared" si="17"/>
        <v>47</v>
      </c>
      <c r="O78" s="81"/>
      <c r="P78" s="82"/>
      <c r="Q78" s="84"/>
      <c r="R78" s="85">
        <v>8</v>
      </c>
      <c r="S78" s="83"/>
      <c r="T78" s="86"/>
      <c r="U78" s="85"/>
      <c r="V78" s="86"/>
      <c r="W78" s="84"/>
      <c r="Z78" s="63"/>
      <c r="AA78" s="63"/>
      <c r="AB78" s="63"/>
    </row>
    <row r="79" spans="1:35" ht="30" customHeight="1">
      <c r="A79" s="18" t="s">
        <v>43</v>
      </c>
      <c r="B79" s="149">
        <v>48</v>
      </c>
      <c r="C79" s="214" t="s">
        <v>15</v>
      </c>
      <c r="D79" s="29"/>
      <c r="E79" s="26">
        <v>0</v>
      </c>
      <c r="F79" s="29"/>
      <c r="G79" s="23">
        <v>0</v>
      </c>
      <c r="H79" s="22">
        <v>0</v>
      </c>
      <c r="I79" s="22">
        <v>0</v>
      </c>
      <c r="J79" s="22">
        <v>0</v>
      </c>
      <c r="K79" s="104"/>
      <c r="M79" s="60"/>
      <c r="N79" s="150">
        <f t="shared" si="17"/>
        <v>48</v>
      </c>
      <c r="O79" s="81"/>
      <c r="P79" s="82"/>
      <c r="Q79" s="84"/>
      <c r="R79" s="85"/>
      <c r="S79" s="83"/>
      <c r="T79" s="86"/>
      <c r="U79" s="85"/>
      <c r="V79" s="86"/>
      <c r="W79" s="84"/>
      <c r="Z79" s="63"/>
      <c r="AA79" s="63"/>
      <c r="AB79" s="63"/>
    </row>
    <row r="80" spans="1:35" ht="30" customHeight="1">
      <c r="A80" s="18" t="s">
        <v>43</v>
      </c>
      <c r="B80" s="149">
        <v>49</v>
      </c>
      <c r="C80" s="214" t="s">
        <v>102</v>
      </c>
      <c r="D80" s="29"/>
      <c r="E80" s="26">
        <v>0</v>
      </c>
      <c r="F80" s="29"/>
      <c r="G80" s="23">
        <f>IF(E80=0,0,R80)</f>
        <v>0</v>
      </c>
      <c r="H80" s="22">
        <v>0</v>
      </c>
      <c r="I80" s="22">
        <v>0</v>
      </c>
      <c r="J80" s="22">
        <v>0</v>
      </c>
      <c r="K80" s="104"/>
      <c r="M80" s="60"/>
      <c r="N80" s="150">
        <f t="shared" si="17"/>
        <v>49</v>
      </c>
      <c r="O80" s="81"/>
      <c r="P80" s="82"/>
      <c r="Q80" s="84"/>
      <c r="R80" s="85">
        <v>40</v>
      </c>
      <c r="S80" s="83"/>
      <c r="T80" s="86"/>
      <c r="U80" s="85"/>
      <c r="V80" s="86"/>
      <c r="W80" s="84"/>
      <c r="Z80" s="63"/>
      <c r="AA80" s="63"/>
      <c r="AB80" s="63"/>
    </row>
    <row r="81" spans="1:35" ht="30" customHeight="1">
      <c r="A81" s="18" t="s">
        <v>43</v>
      </c>
      <c r="B81" s="149">
        <v>50</v>
      </c>
      <c r="C81" s="214" t="s">
        <v>64</v>
      </c>
      <c r="D81" s="29"/>
      <c r="E81" s="26">
        <v>0</v>
      </c>
      <c r="F81" s="29"/>
      <c r="G81" s="23">
        <f>IF(E81=0,0,R81)</f>
        <v>0</v>
      </c>
      <c r="H81" s="22">
        <v>0</v>
      </c>
      <c r="I81" s="22">
        <v>0</v>
      </c>
      <c r="J81" s="22">
        <v>0</v>
      </c>
      <c r="K81" s="104"/>
      <c r="M81" s="60"/>
      <c r="N81" s="150">
        <f t="shared" si="17"/>
        <v>50</v>
      </c>
      <c r="O81" s="81"/>
      <c r="P81" s="82"/>
      <c r="Q81" s="84"/>
      <c r="R81" s="85">
        <v>6</v>
      </c>
      <c r="S81" s="83"/>
      <c r="T81" s="86"/>
      <c r="U81" s="85"/>
      <c r="V81" s="86"/>
      <c r="W81" s="84"/>
      <c r="Z81" s="63"/>
      <c r="AA81" s="63"/>
      <c r="AB81" s="63"/>
    </row>
    <row r="82" spans="1:35" ht="30" customHeight="1">
      <c r="A82" s="18" t="s">
        <v>43</v>
      </c>
      <c r="B82" s="149">
        <v>51</v>
      </c>
      <c r="C82" s="213" t="s">
        <v>83</v>
      </c>
      <c r="D82" s="29"/>
      <c r="E82" s="26">
        <v>0</v>
      </c>
      <c r="F82" s="31"/>
      <c r="G82" s="23">
        <f>IF(E82=0,0,IF(F82="Simple",O82,(IF(F82="Standard",P82,(IF(F82="Complex",Q82,0))))))</f>
        <v>0</v>
      </c>
      <c r="H82" s="22">
        <v>0</v>
      </c>
      <c r="I82" s="22">
        <v>0</v>
      </c>
      <c r="J82" s="22">
        <v>0</v>
      </c>
      <c r="K82" s="104"/>
      <c r="M82" s="60"/>
      <c r="N82" s="150">
        <f t="shared" si="17"/>
        <v>51</v>
      </c>
      <c r="O82" s="81">
        <v>8</v>
      </c>
      <c r="P82" s="82">
        <v>12</v>
      </c>
      <c r="Q82" s="84">
        <v>16</v>
      </c>
      <c r="R82" s="85"/>
      <c r="S82" s="83"/>
      <c r="T82" s="86"/>
      <c r="U82" s="85"/>
      <c r="V82" s="86"/>
      <c r="W82" s="84"/>
      <c r="Z82" s="63"/>
      <c r="AA82" s="63"/>
      <c r="AB82" s="63"/>
    </row>
    <row r="83" spans="1:35" ht="16.5" customHeight="1" thickBot="1">
      <c r="B83" s="255" t="s">
        <v>103</v>
      </c>
      <c r="C83" s="256"/>
      <c r="D83" s="256"/>
      <c r="E83" s="256"/>
      <c r="F83" s="257"/>
      <c r="G83" s="207">
        <f>SUM(G74:G82)</f>
        <v>0</v>
      </c>
      <c r="H83" s="207">
        <f>SUM(H74:H82)</f>
        <v>0</v>
      </c>
      <c r="I83" s="207">
        <f>SUM(I74:I82)</f>
        <v>0</v>
      </c>
      <c r="J83" s="34">
        <f>SUM(J74:J82)</f>
        <v>0</v>
      </c>
      <c r="K83" s="35"/>
      <c r="L83" s="41"/>
      <c r="N83" s="99"/>
      <c r="P83" s="93"/>
      <c r="Q83" s="93"/>
      <c r="R83" s="94"/>
      <c r="S83" s="63"/>
      <c r="T83" s="63"/>
      <c r="U83" s="63"/>
      <c r="V83" s="63"/>
      <c r="W83" s="63"/>
    </row>
    <row r="84" spans="1:35" ht="30" customHeight="1">
      <c r="A84" s="18" t="s">
        <v>67</v>
      </c>
      <c r="B84" s="110">
        <v>52</v>
      </c>
      <c r="C84" s="19" t="s">
        <v>68</v>
      </c>
      <c r="D84" s="20" t="s">
        <v>69</v>
      </c>
      <c r="E84" s="24">
        <v>1</v>
      </c>
      <c r="F84" s="36">
        <v>7.0000000000000007E-2</v>
      </c>
      <c r="G84" s="220">
        <f t="shared" ref="G84:J85" si="18">IF($E84=0,0,ROUNDUP($F84*G$83,0))</f>
        <v>0</v>
      </c>
      <c r="H84" s="220">
        <f t="shared" si="18"/>
        <v>0</v>
      </c>
      <c r="I84" s="220">
        <f t="shared" si="18"/>
        <v>0</v>
      </c>
      <c r="J84" s="221">
        <f t="shared" si="18"/>
        <v>0</v>
      </c>
      <c r="K84" s="37"/>
      <c r="L84" s="41"/>
      <c r="N84" s="98">
        <f>B84</f>
        <v>52</v>
      </c>
      <c r="O84" s="89"/>
      <c r="P84" s="87"/>
      <c r="Q84" s="88"/>
      <c r="R84" s="85"/>
      <c r="S84" s="90"/>
      <c r="T84" s="91"/>
      <c r="U84" s="95"/>
      <c r="V84" s="91"/>
      <c r="W84" s="92"/>
    </row>
    <row r="85" spans="1:35" ht="30" customHeight="1" thickBot="1">
      <c r="A85" s="18" t="s">
        <v>70</v>
      </c>
      <c r="B85" s="202">
        <v>53</v>
      </c>
      <c r="C85" s="97" t="s">
        <v>71</v>
      </c>
      <c r="D85" s="96" t="s">
        <v>69</v>
      </c>
      <c r="E85" s="106">
        <v>1</v>
      </c>
      <c r="F85" s="108">
        <v>0.05</v>
      </c>
      <c r="G85" s="222">
        <f t="shared" si="18"/>
        <v>0</v>
      </c>
      <c r="H85" s="222">
        <f t="shared" si="18"/>
        <v>0</v>
      </c>
      <c r="I85" s="222">
        <f t="shared" si="18"/>
        <v>0</v>
      </c>
      <c r="J85" s="189">
        <f t="shared" si="18"/>
        <v>0</v>
      </c>
      <c r="K85" s="107"/>
      <c r="L85" s="41"/>
      <c r="N85" s="98">
        <f>B85</f>
        <v>53</v>
      </c>
      <c r="O85" s="89"/>
      <c r="P85" s="87"/>
      <c r="Q85" s="88"/>
      <c r="R85" s="85"/>
      <c r="S85" s="90"/>
      <c r="T85" s="91"/>
      <c r="U85" s="95"/>
      <c r="V85" s="91"/>
      <c r="W85" s="92"/>
    </row>
    <row r="86" spans="1:35" ht="16.5" customHeight="1" thickBot="1">
      <c r="B86" s="253" t="s">
        <v>104</v>
      </c>
      <c r="C86" s="254"/>
      <c r="D86" s="254"/>
      <c r="E86" s="254"/>
      <c r="F86" s="254"/>
      <c r="G86" s="38">
        <f>SUM(G83:G85)</f>
        <v>0</v>
      </c>
      <c r="H86" s="38">
        <f>SUM(H83:H85)</f>
        <v>0</v>
      </c>
      <c r="I86" s="38">
        <f>SUM(I83:I85)</f>
        <v>0</v>
      </c>
      <c r="J86" s="38">
        <f>SUM(J83:J85)</f>
        <v>0</v>
      </c>
      <c r="K86" s="39"/>
    </row>
    <row r="87" spans="1:35" ht="16" thickBot="1">
      <c r="J87" s="44"/>
    </row>
    <row r="88" spans="1:35" s="17" customFormat="1" ht="54.75" customHeight="1" thickBot="1">
      <c r="B88" s="230" t="s">
        <v>105</v>
      </c>
      <c r="C88" s="231"/>
      <c r="D88" s="231"/>
      <c r="E88" s="231"/>
      <c r="F88" s="231"/>
      <c r="G88" s="231"/>
      <c r="H88" s="231"/>
      <c r="I88" s="231"/>
      <c r="J88" s="231"/>
      <c r="K88" s="232"/>
      <c r="L88" s="47"/>
      <c r="M88" s="206"/>
      <c r="N88" s="155" t="s">
        <v>106</v>
      </c>
      <c r="O88" s="153"/>
      <c r="P88" s="56"/>
      <c r="Q88" s="56"/>
      <c r="R88" s="153"/>
      <c r="S88" s="153"/>
      <c r="T88" s="153"/>
      <c r="U88" s="153"/>
      <c r="V88" s="153"/>
      <c r="W88" s="154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</row>
    <row r="89" spans="1:35" s="17" customFormat="1" ht="30" customHeight="1" thickBot="1">
      <c r="B89" s="227"/>
      <c r="C89" s="228" t="s">
        <v>107</v>
      </c>
      <c r="D89" s="228"/>
      <c r="E89" s="228"/>
      <c r="F89" s="228"/>
      <c r="G89" s="228"/>
      <c r="H89" s="228"/>
      <c r="I89" s="228"/>
      <c r="J89" s="228"/>
      <c r="K89" s="229"/>
      <c r="L89" s="47"/>
      <c r="M89" s="206"/>
      <c r="N89" s="155" t="s">
        <v>108</v>
      </c>
      <c r="O89" s="153"/>
      <c r="P89" s="56"/>
      <c r="Q89" s="56"/>
      <c r="R89" s="153"/>
      <c r="S89" s="153"/>
      <c r="T89" s="153"/>
      <c r="U89" s="153"/>
      <c r="V89" s="153"/>
      <c r="W89" s="154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</row>
    <row r="90" spans="1:35" ht="30" customHeight="1">
      <c r="A90" s="18" t="s">
        <v>43</v>
      </c>
      <c r="B90" s="149">
        <v>54</v>
      </c>
      <c r="C90" s="217" t="s">
        <v>109</v>
      </c>
      <c r="D90" s="29"/>
      <c r="E90" s="180">
        <f>$E$14</f>
        <v>0</v>
      </c>
      <c r="F90" s="29"/>
      <c r="G90" s="23">
        <f t="shared" ref="G90:G96" si="19">E90*R90</f>
        <v>0</v>
      </c>
      <c r="H90" s="22">
        <v>0</v>
      </c>
      <c r="I90" s="22">
        <v>0</v>
      </c>
      <c r="J90" s="22">
        <v>0</v>
      </c>
      <c r="K90" s="104"/>
      <c r="M90" s="60"/>
      <c r="N90" s="150">
        <f t="shared" ref="N90:N136" si="20">B90</f>
        <v>54</v>
      </c>
      <c r="O90" s="81"/>
      <c r="P90" s="82"/>
      <c r="Q90" s="84"/>
      <c r="R90" s="85">
        <v>4</v>
      </c>
      <c r="S90" s="83"/>
      <c r="T90" s="86"/>
      <c r="U90" s="85"/>
      <c r="V90" s="86"/>
      <c r="W90" s="84"/>
      <c r="Z90" s="63"/>
      <c r="AA90" s="63"/>
      <c r="AB90" s="63"/>
    </row>
    <row r="91" spans="1:35" ht="30" customHeight="1">
      <c r="A91" s="18" t="s">
        <v>43</v>
      </c>
      <c r="B91" s="149">
        <v>55</v>
      </c>
      <c r="C91" s="217" t="s">
        <v>110</v>
      </c>
      <c r="D91" s="29"/>
      <c r="E91" s="180">
        <f>$E$14</f>
        <v>0</v>
      </c>
      <c r="F91" s="29"/>
      <c r="G91" s="23">
        <f t="shared" si="19"/>
        <v>0</v>
      </c>
      <c r="H91" s="22">
        <v>0</v>
      </c>
      <c r="I91" s="22">
        <v>0</v>
      </c>
      <c r="J91" s="22">
        <v>0</v>
      </c>
      <c r="K91" s="104"/>
      <c r="M91" s="60"/>
      <c r="N91" s="150">
        <f t="shared" si="20"/>
        <v>55</v>
      </c>
      <c r="O91" s="81"/>
      <c r="P91" s="82"/>
      <c r="Q91" s="84"/>
      <c r="R91" s="85">
        <v>4</v>
      </c>
      <c r="S91" s="83"/>
      <c r="T91" s="86"/>
      <c r="U91" s="85"/>
      <c r="V91" s="86"/>
      <c r="W91" s="84"/>
      <c r="Z91" s="63"/>
      <c r="AA91" s="63"/>
      <c r="AB91" s="63"/>
    </row>
    <row r="92" spans="1:35" ht="30" customHeight="1">
      <c r="A92" s="18" t="s">
        <v>43</v>
      </c>
      <c r="B92" s="149">
        <v>56</v>
      </c>
      <c r="C92" s="217" t="s">
        <v>111</v>
      </c>
      <c r="D92" s="29"/>
      <c r="E92" s="180">
        <f>$E$14</f>
        <v>0</v>
      </c>
      <c r="F92" s="29"/>
      <c r="G92" s="23">
        <f t="shared" si="19"/>
        <v>0</v>
      </c>
      <c r="H92" s="22">
        <v>0</v>
      </c>
      <c r="I92" s="22">
        <v>0</v>
      </c>
      <c r="J92" s="22">
        <v>0</v>
      </c>
      <c r="K92" s="104"/>
      <c r="M92" s="60"/>
      <c r="N92" s="150">
        <f t="shared" si="20"/>
        <v>56</v>
      </c>
      <c r="O92" s="81"/>
      <c r="P92" s="82"/>
      <c r="Q92" s="84"/>
      <c r="R92" s="85">
        <v>8</v>
      </c>
      <c r="S92" s="83"/>
      <c r="T92" s="86"/>
      <c r="U92" s="85"/>
      <c r="V92" s="86"/>
      <c r="W92" s="84"/>
      <c r="Z92" s="63"/>
      <c r="AA92" s="63"/>
      <c r="AB92" s="63"/>
    </row>
    <row r="93" spans="1:35" ht="30" customHeight="1">
      <c r="A93" s="18" t="s">
        <v>35</v>
      </c>
      <c r="B93" s="244">
        <v>57</v>
      </c>
      <c r="C93" s="251" t="s">
        <v>112</v>
      </c>
      <c r="D93" s="23" t="s">
        <v>53</v>
      </c>
      <c r="E93" s="26">
        <v>0</v>
      </c>
      <c r="F93" s="31"/>
      <c r="G93" s="23">
        <f t="shared" ref="G93:G94" si="21">ROUNDUP((ROUND(E93,2))*(IF(F93="Simple",O93,(IF(F93="Standard",P93,(IF(F93="Complex",Q93,0)))))),0)</f>
        <v>0</v>
      </c>
      <c r="H93" s="24">
        <v>0</v>
      </c>
      <c r="I93" s="24">
        <v>0</v>
      </c>
      <c r="J93" s="24">
        <v>0</v>
      </c>
      <c r="K93" s="104"/>
      <c r="M93" s="60"/>
      <c r="N93" s="248">
        <f>B93</f>
        <v>57</v>
      </c>
      <c r="O93" s="66">
        <v>10</v>
      </c>
      <c r="P93" s="64">
        <v>12</v>
      </c>
      <c r="Q93" s="67">
        <v>16</v>
      </c>
      <c r="R93" s="68"/>
      <c r="S93" s="65"/>
      <c r="T93" s="69"/>
      <c r="U93" s="68"/>
      <c r="V93" s="69"/>
      <c r="W93" s="67"/>
      <c r="Z93" s="63"/>
      <c r="AA93" s="63"/>
      <c r="AB93" s="63"/>
    </row>
    <row r="94" spans="1:35" ht="30" customHeight="1">
      <c r="A94" s="18" t="s">
        <v>38</v>
      </c>
      <c r="B94" s="245"/>
      <c r="C94" s="252"/>
      <c r="D94" s="23" t="s">
        <v>223</v>
      </c>
      <c r="E94" s="26">
        <v>0</v>
      </c>
      <c r="F94" s="31"/>
      <c r="G94" s="23">
        <f t="shared" si="21"/>
        <v>0</v>
      </c>
      <c r="H94" s="24">
        <v>0</v>
      </c>
      <c r="I94" s="24">
        <v>0</v>
      </c>
      <c r="J94" s="24">
        <v>0</v>
      </c>
      <c r="K94" s="25"/>
      <c r="M94" s="60"/>
      <c r="N94" s="250"/>
      <c r="O94" s="100">
        <v>8</v>
      </c>
      <c r="P94" s="101">
        <v>10</v>
      </c>
      <c r="Q94" s="102">
        <v>12</v>
      </c>
      <c r="R94" s="74"/>
      <c r="S94" s="71"/>
      <c r="T94" s="75"/>
      <c r="U94" s="74"/>
      <c r="V94" s="75"/>
      <c r="W94" s="73"/>
      <c r="Z94" s="63"/>
      <c r="AA94" s="63"/>
      <c r="AB94" s="63"/>
    </row>
    <row r="95" spans="1:35" ht="30" customHeight="1">
      <c r="A95" s="18" t="s">
        <v>43</v>
      </c>
      <c r="B95" s="149">
        <v>58</v>
      </c>
      <c r="C95" s="217" t="s">
        <v>113</v>
      </c>
      <c r="D95" s="29"/>
      <c r="E95" s="180">
        <f>$E$14</f>
        <v>0</v>
      </c>
      <c r="F95" s="29"/>
      <c r="G95" s="23">
        <f t="shared" si="19"/>
        <v>0</v>
      </c>
      <c r="H95" s="22">
        <v>0</v>
      </c>
      <c r="I95" s="22">
        <v>0</v>
      </c>
      <c r="J95" s="22">
        <v>0</v>
      </c>
      <c r="K95" s="104"/>
      <c r="M95" s="60"/>
      <c r="N95" s="150">
        <f t="shared" si="20"/>
        <v>58</v>
      </c>
      <c r="O95" s="81"/>
      <c r="P95" s="82"/>
      <c r="Q95" s="84"/>
      <c r="R95" s="85">
        <v>8</v>
      </c>
      <c r="S95" s="83"/>
      <c r="T95" s="86"/>
      <c r="U95" s="85"/>
      <c r="V95" s="86"/>
      <c r="W95" s="84"/>
      <c r="Z95" s="63"/>
      <c r="AA95" s="63"/>
      <c r="AB95" s="63"/>
    </row>
    <row r="96" spans="1:35" ht="30" customHeight="1">
      <c r="A96" s="18" t="s">
        <v>43</v>
      </c>
      <c r="B96" s="149">
        <v>59</v>
      </c>
      <c r="C96" s="217" t="s">
        <v>114</v>
      </c>
      <c r="D96" s="29"/>
      <c r="E96" s="180">
        <f>$E$14</f>
        <v>0</v>
      </c>
      <c r="F96" s="29"/>
      <c r="G96" s="23">
        <f t="shared" si="19"/>
        <v>0</v>
      </c>
      <c r="H96" s="22">
        <v>0</v>
      </c>
      <c r="I96" s="22">
        <v>0</v>
      </c>
      <c r="J96" s="22">
        <v>0</v>
      </c>
      <c r="K96" s="104"/>
      <c r="M96" s="60"/>
      <c r="N96" s="150">
        <f t="shared" si="20"/>
        <v>59</v>
      </c>
      <c r="O96" s="81"/>
      <c r="P96" s="82"/>
      <c r="Q96" s="84"/>
      <c r="R96" s="85">
        <v>12</v>
      </c>
      <c r="S96" s="83"/>
      <c r="T96" s="86"/>
      <c r="U96" s="85"/>
      <c r="V96" s="86"/>
      <c r="W96" s="84"/>
      <c r="Z96" s="63"/>
      <c r="AA96" s="63"/>
      <c r="AB96" s="63"/>
    </row>
    <row r="97" spans="1:35" ht="30" customHeight="1">
      <c r="A97" s="18" t="s">
        <v>43</v>
      </c>
      <c r="B97" s="149">
        <v>60</v>
      </c>
      <c r="C97" s="212" t="s">
        <v>115</v>
      </c>
      <c r="D97" s="29"/>
      <c r="E97" s="26">
        <v>0</v>
      </c>
      <c r="F97" s="29"/>
      <c r="G97" s="23">
        <f>E97*R97</f>
        <v>0</v>
      </c>
      <c r="H97" s="22">
        <v>0</v>
      </c>
      <c r="I97" s="22">
        <v>0</v>
      </c>
      <c r="J97" s="22">
        <v>0</v>
      </c>
      <c r="K97" s="104"/>
      <c r="M97" s="60"/>
      <c r="N97" s="150">
        <f t="shared" ref="N97:N99" si="22">B97</f>
        <v>60</v>
      </c>
      <c r="O97" s="81"/>
      <c r="P97" s="82"/>
      <c r="Q97" s="84"/>
      <c r="R97" s="85">
        <v>12</v>
      </c>
      <c r="S97" s="83"/>
      <c r="T97" s="86"/>
      <c r="U97" s="85"/>
      <c r="V97" s="86"/>
      <c r="W97" s="84"/>
      <c r="Z97" s="63"/>
      <c r="AA97" s="63"/>
      <c r="AB97" s="63"/>
    </row>
    <row r="98" spans="1:35" ht="30" customHeight="1">
      <c r="A98" s="18" t="s">
        <v>43</v>
      </c>
      <c r="B98" s="149">
        <v>61</v>
      </c>
      <c r="C98" s="212" t="s">
        <v>116</v>
      </c>
      <c r="D98" s="29"/>
      <c r="E98" s="26">
        <v>0</v>
      </c>
      <c r="F98" s="29"/>
      <c r="G98" s="23">
        <f>E98*R98</f>
        <v>0</v>
      </c>
      <c r="H98" s="22">
        <v>0</v>
      </c>
      <c r="I98" s="22">
        <v>0</v>
      </c>
      <c r="J98" s="22">
        <v>0</v>
      </c>
      <c r="K98" s="104"/>
      <c r="M98" s="60"/>
      <c r="N98" s="150">
        <f t="shared" si="22"/>
        <v>61</v>
      </c>
      <c r="O98" s="81"/>
      <c r="P98" s="82"/>
      <c r="Q98" s="84"/>
      <c r="R98" s="85">
        <v>8</v>
      </c>
      <c r="S98" s="83"/>
      <c r="T98" s="86"/>
      <c r="U98" s="85"/>
      <c r="V98" s="86"/>
      <c r="W98" s="84"/>
      <c r="Z98" s="63"/>
      <c r="AA98" s="63"/>
      <c r="AB98" s="63"/>
    </row>
    <row r="99" spans="1:35" ht="28">
      <c r="A99" s="18" t="s">
        <v>43</v>
      </c>
      <c r="B99" s="244">
        <v>62</v>
      </c>
      <c r="C99" s="251" t="s">
        <v>117</v>
      </c>
      <c r="D99" s="23" t="s">
        <v>203</v>
      </c>
      <c r="E99" s="26">
        <v>0</v>
      </c>
      <c r="F99" s="29"/>
      <c r="G99" s="23">
        <f t="shared" ref="G99:G103" si="23">E99*R99</f>
        <v>0</v>
      </c>
      <c r="H99" s="22">
        <v>0</v>
      </c>
      <c r="I99" s="22">
        <v>0</v>
      </c>
      <c r="J99" s="22">
        <v>0</v>
      </c>
      <c r="K99" s="104"/>
      <c r="M99" s="60"/>
      <c r="N99" s="248">
        <f t="shared" si="22"/>
        <v>62</v>
      </c>
      <c r="O99" s="159"/>
      <c r="P99" s="160"/>
      <c r="Q99" s="161"/>
      <c r="R99" s="162">
        <v>10</v>
      </c>
      <c r="S99" s="163"/>
      <c r="T99" s="164"/>
      <c r="U99" s="162"/>
      <c r="V99" s="164"/>
      <c r="W99" s="161"/>
      <c r="Z99" s="63"/>
      <c r="AA99" s="63"/>
      <c r="AB99" s="63"/>
    </row>
    <row r="100" spans="1:35" ht="30" customHeight="1">
      <c r="A100" s="18" t="s">
        <v>43</v>
      </c>
      <c r="B100" s="259"/>
      <c r="C100" s="274"/>
      <c r="D100" s="23" t="s">
        <v>201</v>
      </c>
      <c r="E100" s="26">
        <v>0</v>
      </c>
      <c r="F100" s="29"/>
      <c r="G100" s="23">
        <f t="shared" si="23"/>
        <v>0</v>
      </c>
      <c r="H100" s="22">
        <v>0</v>
      </c>
      <c r="I100" s="22">
        <v>0</v>
      </c>
      <c r="J100" s="22">
        <v>0</v>
      </c>
      <c r="K100" s="104"/>
      <c r="M100" s="60"/>
      <c r="N100" s="249"/>
      <c r="O100" s="72"/>
      <c r="P100" s="70"/>
      <c r="Q100" s="73"/>
      <c r="R100" s="74">
        <v>10</v>
      </c>
      <c r="S100" s="71"/>
      <c r="T100" s="75"/>
      <c r="U100" s="74"/>
      <c r="V100" s="75"/>
      <c r="W100" s="73"/>
      <c r="Z100" s="63"/>
      <c r="AA100" s="63"/>
      <c r="AB100" s="63"/>
    </row>
    <row r="101" spans="1:35" ht="30" customHeight="1">
      <c r="A101" s="18" t="s">
        <v>43</v>
      </c>
      <c r="B101" s="259"/>
      <c r="C101" s="274"/>
      <c r="D101" s="23" t="s">
        <v>202</v>
      </c>
      <c r="E101" s="26">
        <v>0</v>
      </c>
      <c r="F101" s="29"/>
      <c r="G101" s="23">
        <f t="shared" si="23"/>
        <v>0</v>
      </c>
      <c r="H101" s="22">
        <v>0</v>
      </c>
      <c r="I101" s="22">
        <v>0</v>
      </c>
      <c r="J101" s="22">
        <v>0</v>
      </c>
      <c r="K101" s="104"/>
      <c r="M101" s="60"/>
      <c r="N101" s="249"/>
      <c r="O101" s="72"/>
      <c r="P101" s="70"/>
      <c r="Q101" s="73"/>
      <c r="R101" s="74">
        <v>10</v>
      </c>
      <c r="S101" s="71"/>
      <c r="T101" s="75"/>
      <c r="U101" s="74"/>
      <c r="V101" s="75"/>
      <c r="W101" s="73"/>
      <c r="Z101" s="63"/>
      <c r="AA101" s="63"/>
      <c r="AB101" s="63"/>
    </row>
    <row r="102" spans="1:35" ht="30" customHeight="1">
      <c r="A102" s="18" t="s">
        <v>43</v>
      </c>
      <c r="B102" s="259"/>
      <c r="C102" s="274"/>
      <c r="D102" s="23" t="s">
        <v>118</v>
      </c>
      <c r="E102" s="26">
        <v>0</v>
      </c>
      <c r="F102" s="29"/>
      <c r="G102" s="23">
        <f t="shared" si="23"/>
        <v>0</v>
      </c>
      <c r="H102" s="22">
        <v>0</v>
      </c>
      <c r="I102" s="22">
        <v>0</v>
      </c>
      <c r="J102" s="22">
        <v>0</v>
      </c>
      <c r="K102" s="104"/>
      <c r="M102" s="60"/>
      <c r="N102" s="249"/>
      <c r="O102" s="72"/>
      <c r="P102" s="70"/>
      <c r="Q102" s="73"/>
      <c r="R102" s="74">
        <v>8</v>
      </c>
      <c r="S102" s="71"/>
      <c r="T102" s="75"/>
      <c r="U102" s="74"/>
      <c r="V102" s="75"/>
      <c r="W102" s="73"/>
      <c r="Z102" s="63"/>
      <c r="AA102" s="63"/>
      <c r="AB102" s="63"/>
    </row>
    <row r="103" spans="1:35" ht="30" customHeight="1">
      <c r="A103" s="18" t="s">
        <v>43</v>
      </c>
      <c r="B103" s="245"/>
      <c r="C103" s="252"/>
      <c r="D103" s="23" t="s">
        <v>119</v>
      </c>
      <c r="E103" s="26">
        <v>0</v>
      </c>
      <c r="F103" s="29"/>
      <c r="G103" s="23">
        <f t="shared" si="23"/>
        <v>0</v>
      </c>
      <c r="H103" s="22">
        <v>0</v>
      </c>
      <c r="I103" s="22">
        <v>0</v>
      </c>
      <c r="J103" s="22">
        <v>0</v>
      </c>
      <c r="K103" s="104"/>
      <c r="M103" s="60"/>
      <c r="N103" s="250"/>
      <c r="O103" s="165"/>
      <c r="P103" s="166"/>
      <c r="Q103" s="167"/>
      <c r="R103" s="168">
        <v>8</v>
      </c>
      <c r="S103" s="169"/>
      <c r="T103" s="170"/>
      <c r="U103" s="168"/>
      <c r="V103" s="170"/>
      <c r="W103" s="167"/>
      <c r="Z103" s="63"/>
      <c r="AA103" s="63"/>
      <c r="AB103" s="63"/>
    </row>
    <row r="104" spans="1:35" ht="30" customHeight="1" thickBot="1">
      <c r="A104" s="18" t="s">
        <v>43</v>
      </c>
      <c r="B104" s="149">
        <v>63</v>
      </c>
      <c r="C104" s="214" t="s">
        <v>15</v>
      </c>
      <c r="D104" s="29"/>
      <c r="E104" s="26">
        <v>0</v>
      </c>
      <c r="F104" s="29"/>
      <c r="G104" s="23">
        <v>0</v>
      </c>
      <c r="H104" s="22">
        <v>0</v>
      </c>
      <c r="I104" s="22">
        <v>0</v>
      </c>
      <c r="J104" s="22">
        <v>0</v>
      </c>
      <c r="K104" s="104"/>
      <c r="M104" s="60"/>
      <c r="N104" s="150">
        <f t="shared" si="20"/>
        <v>63</v>
      </c>
      <c r="O104" s="81"/>
      <c r="P104" s="82"/>
      <c r="Q104" s="84"/>
      <c r="R104" s="85"/>
      <c r="S104" s="83"/>
      <c r="T104" s="86"/>
      <c r="U104" s="85"/>
      <c r="V104" s="86"/>
      <c r="W104" s="84"/>
      <c r="Z104" s="63"/>
      <c r="AA104" s="63"/>
      <c r="AB104" s="63"/>
    </row>
    <row r="105" spans="1:35" s="17" customFormat="1" ht="30" customHeight="1" thickBot="1">
      <c r="B105" s="227"/>
      <c r="C105" s="228" t="s">
        <v>120</v>
      </c>
      <c r="D105" s="228"/>
      <c r="E105" s="228"/>
      <c r="F105" s="228"/>
      <c r="G105" s="228"/>
      <c r="H105" s="228"/>
      <c r="I105" s="228"/>
      <c r="J105" s="228"/>
      <c r="K105" s="229"/>
      <c r="L105" s="47"/>
      <c r="M105" s="206"/>
      <c r="N105" s="155" t="s">
        <v>121</v>
      </c>
      <c r="O105" s="153"/>
      <c r="P105" s="56"/>
      <c r="Q105" s="56"/>
      <c r="R105" s="153"/>
      <c r="S105" s="153"/>
      <c r="T105" s="153"/>
      <c r="U105" s="153"/>
      <c r="V105" s="153"/>
      <c r="W105" s="154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</row>
    <row r="106" spans="1:35" ht="30" customHeight="1">
      <c r="A106" s="18" t="s">
        <v>43</v>
      </c>
      <c r="B106" s="149">
        <v>64</v>
      </c>
      <c r="C106" s="216" t="s">
        <v>109</v>
      </c>
      <c r="D106" s="29"/>
      <c r="E106" s="180">
        <f>$E$16</f>
        <v>0</v>
      </c>
      <c r="F106" s="29"/>
      <c r="G106" s="23">
        <f t="shared" ref="G106:G107" si="24">E106*R106</f>
        <v>0</v>
      </c>
      <c r="H106" s="22">
        <v>0</v>
      </c>
      <c r="I106" s="22">
        <v>0</v>
      </c>
      <c r="J106" s="22">
        <v>0</v>
      </c>
      <c r="K106" s="104"/>
      <c r="M106" s="60"/>
      <c r="N106" s="150">
        <f t="shared" ref="N106:N107" si="25">B106</f>
        <v>64</v>
      </c>
      <c r="O106" s="81"/>
      <c r="P106" s="82"/>
      <c r="Q106" s="84"/>
      <c r="R106" s="85">
        <v>4</v>
      </c>
      <c r="S106" s="83"/>
      <c r="T106" s="86"/>
      <c r="U106" s="85"/>
      <c r="V106" s="86"/>
      <c r="W106" s="84"/>
      <c r="Z106" s="63"/>
      <c r="AA106" s="63"/>
      <c r="AB106" s="63"/>
    </row>
    <row r="107" spans="1:35" ht="30" customHeight="1">
      <c r="A107" s="18" t="s">
        <v>43</v>
      </c>
      <c r="B107" s="149">
        <v>65</v>
      </c>
      <c r="C107" s="218" t="s">
        <v>110</v>
      </c>
      <c r="D107" s="29"/>
      <c r="E107" s="180">
        <f>$E$16</f>
        <v>0</v>
      </c>
      <c r="F107" s="29"/>
      <c r="G107" s="23">
        <f t="shared" si="24"/>
        <v>0</v>
      </c>
      <c r="H107" s="22">
        <v>0</v>
      </c>
      <c r="I107" s="22">
        <v>0</v>
      </c>
      <c r="J107" s="22">
        <v>0</v>
      </c>
      <c r="K107" s="104"/>
      <c r="M107" s="60"/>
      <c r="N107" s="150">
        <f t="shared" si="25"/>
        <v>65</v>
      </c>
      <c r="O107" s="81"/>
      <c r="P107" s="82"/>
      <c r="Q107" s="84"/>
      <c r="R107" s="85">
        <v>4</v>
      </c>
      <c r="S107" s="83"/>
      <c r="T107" s="86"/>
      <c r="U107" s="85"/>
      <c r="V107" s="86"/>
      <c r="W107" s="84"/>
      <c r="Z107" s="63"/>
      <c r="AA107" s="63"/>
      <c r="AB107" s="63"/>
    </row>
    <row r="108" spans="1:35" ht="30" customHeight="1">
      <c r="A108" s="18" t="s">
        <v>43</v>
      </c>
      <c r="B108" s="244">
        <v>66</v>
      </c>
      <c r="C108" s="246" t="s">
        <v>122</v>
      </c>
      <c r="D108" s="23" t="s">
        <v>123</v>
      </c>
      <c r="E108" s="26">
        <v>0</v>
      </c>
      <c r="F108" s="29"/>
      <c r="G108" s="23">
        <f t="shared" ref="G108:G111" si="26">E108*R108</f>
        <v>0</v>
      </c>
      <c r="H108" s="22">
        <v>0</v>
      </c>
      <c r="I108" s="22">
        <v>0</v>
      </c>
      <c r="J108" s="22">
        <v>0</v>
      </c>
      <c r="K108" s="104"/>
      <c r="M108" s="60"/>
      <c r="N108" s="248">
        <f t="shared" ref="N108:N115" si="27">B108</f>
        <v>66</v>
      </c>
      <c r="O108" s="81"/>
      <c r="P108" s="82"/>
      <c r="Q108" s="84"/>
      <c r="R108" s="85">
        <v>8</v>
      </c>
      <c r="S108" s="83"/>
      <c r="T108" s="86"/>
      <c r="U108" s="85"/>
      <c r="V108" s="86"/>
      <c r="W108" s="84"/>
      <c r="Z108" s="63"/>
      <c r="AA108" s="63"/>
      <c r="AB108" s="63"/>
    </row>
    <row r="109" spans="1:35" ht="30" customHeight="1">
      <c r="A109" s="18" t="s">
        <v>43</v>
      </c>
      <c r="B109" s="245"/>
      <c r="C109" s="247"/>
      <c r="D109" s="23" t="s">
        <v>125</v>
      </c>
      <c r="E109" s="26">
        <v>0</v>
      </c>
      <c r="F109" s="29"/>
      <c r="G109" s="23">
        <f t="shared" si="26"/>
        <v>0</v>
      </c>
      <c r="H109" s="22">
        <v>0</v>
      </c>
      <c r="I109" s="22">
        <v>0</v>
      </c>
      <c r="J109" s="22">
        <v>0</v>
      </c>
      <c r="K109" s="104"/>
      <c r="M109" s="60"/>
      <c r="N109" s="250"/>
      <c r="O109" s="81"/>
      <c r="P109" s="82"/>
      <c r="Q109" s="84"/>
      <c r="R109" s="85">
        <v>6</v>
      </c>
      <c r="S109" s="83"/>
      <c r="T109" s="86"/>
      <c r="U109" s="85"/>
      <c r="V109" s="86"/>
      <c r="W109" s="84"/>
      <c r="Z109" s="63"/>
      <c r="AA109" s="63"/>
      <c r="AB109" s="63"/>
    </row>
    <row r="110" spans="1:35" ht="30" customHeight="1">
      <c r="A110" s="18" t="s">
        <v>43</v>
      </c>
      <c r="B110" s="244">
        <v>67</v>
      </c>
      <c r="C110" s="246" t="s">
        <v>124</v>
      </c>
      <c r="D110" s="23" t="s">
        <v>123</v>
      </c>
      <c r="E110" s="26">
        <v>0</v>
      </c>
      <c r="F110" s="29"/>
      <c r="G110" s="23">
        <f t="shared" si="26"/>
        <v>0</v>
      </c>
      <c r="H110" s="22">
        <v>0</v>
      </c>
      <c r="I110" s="22">
        <v>0</v>
      </c>
      <c r="J110" s="22">
        <v>0</v>
      </c>
      <c r="K110" s="104"/>
      <c r="M110" s="60"/>
      <c r="N110" s="248">
        <f t="shared" si="27"/>
        <v>67</v>
      </c>
      <c r="O110" s="81"/>
      <c r="P110" s="82"/>
      <c r="Q110" s="84"/>
      <c r="R110" s="85">
        <v>8</v>
      </c>
      <c r="S110" s="83"/>
      <c r="T110" s="86"/>
      <c r="U110" s="85"/>
      <c r="V110" s="86"/>
      <c r="W110" s="84"/>
      <c r="Z110" s="63"/>
      <c r="AA110" s="63"/>
      <c r="AB110" s="63"/>
    </row>
    <row r="111" spans="1:35" ht="30" customHeight="1">
      <c r="A111" s="18" t="s">
        <v>43</v>
      </c>
      <c r="B111" s="259"/>
      <c r="C111" s="258"/>
      <c r="D111" s="23" t="s">
        <v>204</v>
      </c>
      <c r="E111" s="26">
        <v>0</v>
      </c>
      <c r="F111" s="29"/>
      <c r="G111" s="23">
        <f t="shared" si="26"/>
        <v>0</v>
      </c>
      <c r="H111" s="22">
        <v>0</v>
      </c>
      <c r="I111" s="22">
        <v>0</v>
      </c>
      <c r="J111" s="22">
        <v>0</v>
      </c>
      <c r="K111" s="104"/>
      <c r="M111" s="60"/>
      <c r="N111" s="249"/>
      <c r="O111" s="81"/>
      <c r="P111" s="82"/>
      <c r="Q111" s="84"/>
      <c r="R111" s="85">
        <v>8</v>
      </c>
      <c r="S111" s="83"/>
      <c r="T111" s="86"/>
      <c r="U111" s="85"/>
      <c r="V111" s="86"/>
      <c r="W111" s="84"/>
      <c r="Z111" s="63"/>
      <c r="AA111" s="63"/>
      <c r="AB111" s="63"/>
    </row>
    <row r="112" spans="1:35" ht="30" customHeight="1">
      <c r="A112" s="18" t="s">
        <v>43</v>
      </c>
      <c r="B112" s="259"/>
      <c r="C112" s="258"/>
      <c r="D112" s="23" t="s">
        <v>125</v>
      </c>
      <c r="E112" s="26">
        <v>0</v>
      </c>
      <c r="F112" s="29"/>
      <c r="G112" s="23">
        <f t="shared" ref="G112:G114" si="28">E112*R112</f>
        <v>0</v>
      </c>
      <c r="H112" s="22">
        <v>0</v>
      </c>
      <c r="I112" s="22">
        <v>0</v>
      </c>
      <c r="J112" s="22">
        <v>0</v>
      </c>
      <c r="K112" s="104"/>
      <c r="M112" s="60"/>
      <c r="N112" s="249"/>
      <c r="O112" s="81"/>
      <c r="P112" s="82"/>
      <c r="Q112" s="84"/>
      <c r="R112" s="85">
        <v>6</v>
      </c>
      <c r="S112" s="83"/>
      <c r="T112" s="86"/>
      <c r="U112" s="85"/>
      <c r="V112" s="86"/>
      <c r="W112" s="84"/>
      <c r="Z112" s="63"/>
      <c r="AA112" s="63"/>
      <c r="AB112" s="63"/>
    </row>
    <row r="113" spans="1:35" ht="45" customHeight="1">
      <c r="A113" s="18" t="s">
        <v>43</v>
      </c>
      <c r="B113" s="245"/>
      <c r="C113" s="247"/>
      <c r="D113" s="23" t="s">
        <v>126</v>
      </c>
      <c r="E113" s="26">
        <v>0</v>
      </c>
      <c r="F113" s="29"/>
      <c r="G113" s="23">
        <f t="shared" si="28"/>
        <v>0</v>
      </c>
      <c r="H113" s="22">
        <v>0</v>
      </c>
      <c r="I113" s="22">
        <v>0</v>
      </c>
      <c r="J113" s="22">
        <v>0</v>
      </c>
      <c r="K113" s="104"/>
      <c r="M113" s="60"/>
      <c r="N113" s="250"/>
      <c r="O113" s="81"/>
      <c r="P113" s="82"/>
      <c r="Q113" s="84"/>
      <c r="R113" s="85">
        <v>8</v>
      </c>
      <c r="S113" s="83"/>
      <c r="T113" s="86"/>
      <c r="U113" s="85"/>
      <c r="V113" s="86"/>
      <c r="W113" s="84"/>
      <c r="Z113" s="63"/>
      <c r="AA113" s="63"/>
      <c r="AB113" s="63"/>
    </row>
    <row r="114" spans="1:35" ht="30" customHeight="1">
      <c r="A114" s="18" t="s">
        <v>43</v>
      </c>
      <c r="B114" s="149">
        <v>68</v>
      </c>
      <c r="C114" s="218" t="s">
        <v>127</v>
      </c>
      <c r="D114" s="29"/>
      <c r="E114" s="180">
        <f>$E$16</f>
        <v>0</v>
      </c>
      <c r="F114" s="29"/>
      <c r="G114" s="23">
        <f t="shared" si="28"/>
        <v>0</v>
      </c>
      <c r="H114" s="22">
        <v>0</v>
      </c>
      <c r="I114" s="22">
        <v>0</v>
      </c>
      <c r="J114" s="22">
        <v>0</v>
      </c>
      <c r="K114" s="104"/>
      <c r="M114" s="60"/>
      <c r="N114" s="150">
        <f t="shared" ref="N114" si="29">B114</f>
        <v>68</v>
      </c>
      <c r="O114" s="81"/>
      <c r="P114" s="82"/>
      <c r="Q114" s="84"/>
      <c r="R114" s="85">
        <v>6</v>
      </c>
      <c r="S114" s="83"/>
      <c r="T114" s="86"/>
      <c r="U114" s="85"/>
      <c r="V114" s="86"/>
      <c r="W114" s="84"/>
      <c r="Z114" s="63"/>
      <c r="AA114" s="63"/>
      <c r="AB114" s="63"/>
    </row>
    <row r="115" spans="1:35" ht="30" customHeight="1" thickBot="1">
      <c r="A115" s="18" t="s">
        <v>43</v>
      </c>
      <c r="B115" s="149">
        <v>69</v>
      </c>
      <c r="C115" s="214" t="s">
        <v>15</v>
      </c>
      <c r="D115" s="29"/>
      <c r="E115" s="26">
        <v>0</v>
      </c>
      <c r="F115" s="29"/>
      <c r="G115" s="23">
        <v>0</v>
      </c>
      <c r="H115" s="22">
        <v>0</v>
      </c>
      <c r="I115" s="22">
        <v>0</v>
      </c>
      <c r="J115" s="22">
        <v>0</v>
      </c>
      <c r="K115" s="104"/>
      <c r="M115" s="60"/>
      <c r="N115" s="150">
        <f t="shared" si="27"/>
        <v>69</v>
      </c>
      <c r="O115" s="81"/>
      <c r="P115" s="82"/>
      <c r="Q115" s="84"/>
      <c r="R115" s="85"/>
      <c r="S115" s="83"/>
      <c r="T115" s="86"/>
      <c r="U115" s="85"/>
      <c r="V115" s="86"/>
      <c r="W115" s="84"/>
      <c r="Z115" s="63"/>
      <c r="AA115" s="63"/>
      <c r="AB115" s="63"/>
    </row>
    <row r="116" spans="1:35" s="17" customFormat="1" ht="30" customHeight="1" thickBot="1">
      <c r="B116" s="227"/>
      <c r="C116" s="228" t="s">
        <v>128</v>
      </c>
      <c r="D116" s="228"/>
      <c r="E116" s="228"/>
      <c r="F116" s="228"/>
      <c r="G116" s="228"/>
      <c r="H116" s="228"/>
      <c r="I116" s="228"/>
      <c r="J116" s="228"/>
      <c r="K116" s="229"/>
      <c r="L116" s="47"/>
      <c r="M116" s="206"/>
      <c r="N116" s="155" t="s">
        <v>129</v>
      </c>
      <c r="O116" s="153"/>
      <c r="P116" s="56"/>
      <c r="Q116" s="56"/>
      <c r="R116" s="153"/>
      <c r="S116" s="153"/>
      <c r="T116" s="153"/>
      <c r="U116" s="153"/>
      <c r="V116" s="153"/>
      <c r="W116" s="154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</row>
    <row r="117" spans="1:35" ht="30" customHeight="1">
      <c r="A117" s="18" t="s">
        <v>43</v>
      </c>
      <c r="B117" s="149">
        <v>70</v>
      </c>
      <c r="C117" s="216" t="s">
        <v>109</v>
      </c>
      <c r="D117" s="29"/>
      <c r="E117" s="180">
        <f t="shared" ref="E117:E123" si="30">$E$15</f>
        <v>0</v>
      </c>
      <c r="F117" s="29"/>
      <c r="G117" s="23">
        <f t="shared" ref="G117:G118" si="31">E117*R117</f>
        <v>0</v>
      </c>
      <c r="H117" s="22">
        <v>0</v>
      </c>
      <c r="I117" s="22">
        <v>0</v>
      </c>
      <c r="J117" s="22">
        <v>0</v>
      </c>
      <c r="K117" s="104"/>
      <c r="M117" s="60"/>
      <c r="N117" s="150">
        <f t="shared" ref="N117:N118" si="32">B117</f>
        <v>70</v>
      </c>
      <c r="O117" s="81"/>
      <c r="P117" s="82"/>
      <c r="Q117" s="84"/>
      <c r="R117" s="85">
        <v>4</v>
      </c>
      <c r="S117" s="83"/>
      <c r="T117" s="86"/>
      <c r="U117" s="85"/>
      <c r="V117" s="86"/>
      <c r="W117" s="84"/>
      <c r="Z117" s="63"/>
      <c r="AA117" s="63"/>
      <c r="AB117" s="63"/>
    </row>
    <row r="118" spans="1:35" ht="30" customHeight="1">
      <c r="A118" s="18" t="s">
        <v>43</v>
      </c>
      <c r="B118" s="149">
        <v>71</v>
      </c>
      <c r="C118" s="218" t="s">
        <v>110</v>
      </c>
      <c r="D118" s="29"/>
      <c r="E118" s="180">
        <f t="shared" si="30"/>
        <v>0</v>
      </c>
      <c r="F118" s="29"/>
      <c r="G118" s="23">
        <f t="shared" si="31"/>
        <v>0</v>
      </c>
      <c r="H118" s="22">
        <v>0</v>
      </c>
      <c r="I118" s="22">
        <v>0</v>
      </c>
      <c r="J118" s="22">
        <v>0</v>
      </c>
      <c r="K118" s="104"/>
      <c r="M118" s="60"/>
      <c r="N118" s="150">
        <f t="shared" si="32"/>
        <v>71</v>
      </c>
      <c r="O118" s="81"/>
      <c r="P118" s="82"/>
      <c r="Q118" s="84"/>
      <c r="R118" s="85">
        <v>4</v>
      </c>
      <c r="S118" s="83"/>
      <c r="T118" s="86"/>
      <c r="U118" s="85"/>
      <c r="V118" s="86"/>
      <c r="W118" s="84"/>
      <c r="Z118" s="63"/>
      <c r="AA118" s="63"/>
      <c r="AB118" s="63"/>
    </row>
    <row r="119" spans="1:35" ht="30" customHeight="1">
      <c r="A119" s="18" t="s">
        <v>43</v>
      </c>
      <c r="B119" s="149">
        <v>72</v>
      </c>
      <c r="C119" s="217" t="s">
        <v>130</v>
      </c>
      <c r="D119" s="29"/>
      <c r="E119" s="180">
        <f t="shared" si="30"/>
        <v>0</v>
      </c>
      <c r="F119" s="29"/>
      <c r="G119" s="23">
        <f t="shared" ref="G119:G122" si="33">E119*R119</f>
        <v>0</v>
      </c>
      <c r="H119" s="22">
        <v>0</v>
      </c>
      <c r="I119" s="22">
        <v>0</v>
      </c>
      <c r="J119" s="22">
        <v>0</v>
      </c>
      <c r="K119" s="104"/>
      <c r="M119" s="60"/>
      <c r="N119" s="150">
        <f t="shared" ref="N119:N122" si="34">B119</f>
        <v>72</v>
      </c>
      <c r="O119" s="81"/>
      <c r="P119" s="82"/>
      <c r="Q119" s="84"/>
      <c r="R119" s="85">
        <v>12</v>
      </c>
      <c r="S119" s="83"/>
      <c r="T119" s="86"/>
      <c r="U119" s="85"/>
      <c r="V119" s="86"/>
      <c r="W119" s="84"/>
      <c r="Z119" s="63"/>
      <c r="AA119" s="63"/>
      <c r="AB119" s="63"/>
    </row>
    <row r="120" spans="1:35" ht="30" customHeight="1">
      <c r="A120" s="18" t="s">
        <v>43</v>
      </c>
      <c r="B120" s="149">
        <v>73</v>
      </c>
      <c r="C120" s="217" t="s">
        <v>131</v>
      </c>
      <c r="D120" s="29"/>
      <c r="E120" s="180">
        <f t="shared" si="30"/>
        <v>0</v>
      </c>
      <c r="F120" s="29"/>
      <c r="G120" s="23">
        <f t="shared" si="33"/>
        <v>0</v>
      </c>
      <c r="H120" s="22">
        <v>0</v>
      </c>
      <c r="I120" s="22">
        <v>0</v>
      </c>
      <c r="J120" s="22">
        <v>0</v>
      </c>
      <c r="K120" s="104"/>
      <c r="M120" s="60"/>
      <c r="N120" s="150">
        <f t="shared" si="34"/>
        <v>73</v>
      </c>
      <c r="O120" s="81"/>
      <c r="P120" s="82"/>
      <c r="Q120" s="84"/>
      <c r="R120" s="85">
        <v>8</v>
      </c>
      <c r="S120" s="83"/>
      <c r="T120" s="86"/>
      <c r="U120" s="85"/>
      <c r="V120" s="86"/>
      <c r="W120" s="84"/>
      <c r="Z120" s="63"/>
      <c r="AA120" s="63"/>
      <c r="AB120" s="63"/>
    </row>
    <row r="121" spans="1:35" ht="30" customHeight="1">
      <c r="A121" s="18" t="s">
        <v>43</v>
      </c>
      <c r="B121" s="149">
        <v>74</v>
      </c>
      <c r="C121" s="217" t="s">
        <v>132</v>
      </c>
      <c r="D121" s="29"/>
      <c r="E121" s="180">
        <f t="shared" si="30"/>
        <v>0</v>
      </c>
      <c r="F121" s="29"/>
      <c r="G121" s="23">
        <f t="shared" si="33"/>
        <v>0</v>
      </c>
      <c r="H121" s="22">
        <v>0</v>
      </c>
      <c r="I121" s="22">
        <v>0</v>
      </c>
      <c r="J121" s="22">
        <v>0</v>
      </c>
      <c r="K121" s="104"/>
      <c r="M121" s="60"/>
      <c r="N121" s="150">
        <f t="shared" si="34"/>
        <v>74</v>
      </c>
      <c r="O121" s="81"/>
      <c r="P121" s="82"/>
      <c r="Q121" s="84"/>
      <c r="R121" s="85">
        <v>8</v>
      </c>
      <c r="S121" s="83"/>
      <c r="T121" s="86"/>
      <c r="U121" s="85"/>
      <c r="V121" s="86"/>
      <c r="W121" s="84"/>
      <c r="Z121" s="63"/>
      <c r="AA121" s="63"/>
      <c r="AB121" s="63"/>
    </row>
    <row r="122" spans="1:35" ht="30" customHeight="1">
      <c r="A122" s="18" t="s">
        <v>43</v>
      </c>
      <c r="B122" s="149">
        <v>75</v>
      </c>
      <c r="C122" s="217" t="s">
        <v>133</v>
      </c>
      <c r="D122" s="29"/>
      <c r="E122" s="180">
        <f t="shared" si="30"/>
        <v>0</v>
      </c>
      <c r="F122" s="29"/>
      <c r="G122" s="23">
        <f t="shared" si="33"/>
        <v>0</v>
      </c>
      <c r="H122" s="22">
        <v>0</v>
      </c>
      <c r="I122" s="22">
        <v>0</v>
      </c>
      <c r="J122" s="22">
        <v>0</v>
      </c>
      <c r="K122" s="104"/>
      <c r="M122" s="60"/>
      <c r="N122" s="150">
        <f t="shared" si="34"/>
        <v>75</v>
      </c>
      <c r="O122" s="81"/>
      <c r="P122" s="82"/>
      <c r="Q122" s="84"/>
      <c r="R122" s="85">
        <v>8</v>
      </c>
      <c r="S122" s="83"/>
      <c r="T122" s="86"/>
      <c r="U122" s="85"/>
      <c r="V122" s="86"/>
      <c r="W122" s="84"/>
      <c r="Z122" s="63"/>
      <c r="AA122" s="63"/>
      <c r="AB122" s="63"/>
    </row>
    <row r="123" spans="1:35" ht="30" customHeight="1">
      <c r="A123" s="18" t="s">
        <v>43</v>
      </c>
      <c r="B123" s="149">
        <v>76</v>
      </c>
      <c r="C123" s="217" t="s">
        <v>134</v>
      </c>
      <c r="D123" s="29"/>
      <c r="E123" s="180">
        <f t="shared" si="30"/>
        <v>0</v>
      </c>
      <c r="F123" s="29"/>
      <c r="G123" s="23">
        <f t="shared" ref="G123:G126" si="35">E123*R123</f>
        <v>0</v>
      </c>
      <c r="H123" s="22">
        <v>0</v>
      </c>
      <c r="I123" s="22">
        <v>0</v>
      </c>
      <c r="J123" s="22">
        <v>0</v>
      </c>
      <c r="K123" s="104"/>
      <c r="M123" s="60"/>
      <c r="N123" s="150">
        <f t="shared" ref="N123:N126" si="36">B123</f>
        <v>76</v>
      </c>
      <c r="O123" s="81"/>
      <c r="P123" s="82"/>
      <c r="Q123" s="84"/>
      <c r="R123" s="85">
        <v>8</v>
      </c>
      <c r="S123" s="83"/>
      <c r="T123" s="86"/>
      <c r="U123" s="85"/>
      <c r="V123" s="86"/>
      <c r="W123" s="84"/>
      <c r="Z123" s="63"/>
      <c r="AA123" s="63"/>
      <c r="AB123" s="63"/>
    </row>
    <row r="124" spans="1:35" ht="30" customHeight="1">
      <c r="A124" s="18" t="s">
        <v>43</v>
      </c>
      <c r="B124" s="149">
        <v>77</v>
      </c>
      <c r="C124" s="217" t="s">
        <v>135</v>
      </c>
      <c r="D124" s="29"/>
      <c r="E124" s="180">
        <f>$E$15*3</f>
        <v>0</v>
      </c>
      <c r="F124" s="29"/>
      <c r="G124" s="23">
        <f t="shared" si="35"/>
        <v>0</v>
      </c>
      <c r="H124" s="22">
        <v>0</v>
      </c>
      <c r="I124" s="22">
        <v>0</v>
      </c>
      <c r="J124" s="22">
        <v>0</v>
      </c>
      <c r="K124" s="104"/>
      <c r="M124" s="60"/>
      <c r="N124" s="150">
        <f t="shared" si="36"/>
        <v>77</v>
      </c>
      <c r="O124" s="81"/>
      <c r="P124" s="82"/>
      <c r="Q124" s="84"/>
      <c r="R124" s="85">
        <v>8</v>
      </c>
      <c r="S124" s="83"/>
      <c r="T124" s="86"/>
      <c r="U124" s="85"/>
      <c r="V124" s="86"/>
      <c r="W124" s="84"/>
      <c r="Z124" s="63"/>
      <c r="AA124" s="63"/>
      <c r="AB124" s="63"/>
    </row>
    <row r="125" spans="1:35" ht="30" customHeight="1">
      <c r="A125" s="18" t="s">
        <v>43</v>
      </c>
      <c r="B125" s="149">
        <v>78</v>
      </c>
      <c r="C125" s="217" t="s">
        <v>136</v>
      </c>
      <c r="D125" s="29"/>
      <c r="E125" s="180">
        <f>$E$15</f>
        <v>0</v>
      </c>
      <c r="F125" s="29"/>
      <c r="G125" s="23">
        <f t="shared" si="35"/>
        <v>0</v>
      </c>
      <c r="H125" s="22">
        <v>0</v>
      </c>
      <c r="I125" s="22">
        <v>0</v>
      </c>
      <c r="J125" s="22">
        <v>0</v>
      </c>
      <c r="K125" s="104"/>
      <c r="M125" s="60"/>
      <c r="N125" s="150">
        <f t="shared" si="36"/>
        <v>78</v>
      </c>
      <c r="O125" s="81"/>
      <c r="P125" s="82"/>
      <c r="Q125" s="84"/>
      <c r="R125" s="85">
        <v>6</v>
      </c>
      <c r="S125" s="83"/>
      <c r="T125" s="86"/>
      <c r="U125" s="85"/>
      <c r="V125" s="86"/>
      <c r="W125" s="84"/>
      <c r="Z125" s="63"/>
      <c r="AA125" s="63"/>
      <c r="AB125" s="63"/>
    </row>
    <row r="126" spans="1:35" ht="30" customHeight="1">
      <c r="A126" s="18" t="s">
        <v>43</v>
      </c>
      <c r="B126" s="149">
        <v>79</v>
      </c>
      <c r="C126" s="217" t="s">
        <v>137</v>
      </c>
      <c r="D126" s="29"/>
      <c r="E126" s="180">
        <f>$E$15</f>
        <v>0</v>
      </c>
      <c r="F126" s="29"/>
      <c r="G126" s="23">
        <f t="shared" si="35"/>
        <v>0</v>
      </c>
      <c r="H126" s="22">
        <v>0</v>
      </c>
      <c r="I126" s="22">
        <v>0</v>
      </c>
      <c r="J126" s="22">
        <v>0</v>
      </c>
      <c r="K126" s="104"/>
      <c r="M126" s="60"/>
      <c r="N126" s="150">
        <f t="shared" si="36"/>
        <v>79</v>
      </c>
      <c r="O126" s="81"/>
      <c r="P126" s="82"/>
      <c r="Q126" s="84"/>
      <c r="R126" s="85">
        <v>8</v>
      </c>
      <c r="S126" s="83"/>
      <c r="T126" s="86"/>
      <c r="U126" s="85"/>
      <c r="V126" s="86"/>
      <c r="W126" s="84"/>
      <c r="Z126" s="63"/>
      <c r="AA126" s="63"/>
      <c r="AB126" s="63"/>
    </row>
    <row r="127" spans="1:35" ht="30" customHeight="1">
      <c r="A127" s="18" t="s">
        <v>43</v>
      </c>
      <c r="B127" s="149">
        <v>80</v>
      </c>
      <c r="C127" s="217" t="s">
        <v>138</v>
      </c>
      <c r="D127" s="29"/>
      <c r="E127" s="180">
        <f>$E$15*7</f>
        <v>0</v>
      </c>
      <c r="F127" s="29"/>
      <c r="G127" s="23">
        <f t="shared" ref="G127:G128" si="37">E127*R127</f>
        <v>0</v>
      </c>
      <c r="H127" s="22">
        <v>0</v>
      </c>
      <c r="I127" s="22">
        <v>0</v>
      </c>
      <c r="J127" s="22">
        <v>0</v>
      </c>
      <c r="K127" s="104"/>
      <c r="M127" s="60"/>
      <c r="N127" s="150">
        <f t="shared" ref="N127:N128" si="38">B127</f>
        <v>80</v>
      </c>
      <c r="O127" s="81"/>
      <c r="P127" s="82"/>
      <c r="Q127" s="84"/>
      <c r="R127" s="85">
        <v>6</v>
      </c>
      <c r="S127" s="83"/>
      <c r="T127" s="86"/>
      <c r="U127" s="85"/>
      <c r="V127" s="86"/>
      <c r="W127" s="84"/>
      <c r="Z127" s="63"/>
      <c r="AA127" s="63"/>
      <c r="AB127" s="63"/>
    </row>
    <row r="128" spans="1:35" ht="30" customHeight="1">
      <c r="A128" s="18" t="s">
        <v>43</v>
      </c>
      <c r="B128" s="149">
        <v>81</v>
      </c>
      <c r="C128" s="217" t="s">
        <v>139</v>
      </c>
      <c r="D128" s="29"/>
      <c r="E128" s="180">
        <f>$E$15</f>
        <v>0</v>
      </c>
      <c r="F128" s="29"/>
      <c r="G128" s="23">
        <f t="shared" si="37"/>
        <v>0</v>
      </c>
      <c r="H128" s="22">
        <v>0</v>
      </c>
      <c r="I128" s="22">
        <v>0</v>
      </c>
      <c r="J128" s="22">
        <v>0</v>
      </c>
      <c r="K128" s="104"/>
      <c r="M128" s="60"/>
      <c r="N128" s="150">
        <f t="shared" si="38"/>
        <v>81</v>
      </c>
      <c r="O128" s="81"/>
      <c r="P128" s="82"/>
      <c r="Q128" s="84"/>
      <c r="R128" s="85">
        <v>8</v>
      </c>
      <c r="S128" s="83"/>
      <c r="T128" s="86"/>
      <c r="U128" s="85"/>
      <c r="V128" s="86"/>
      <c r="W128" s="84"/>
      <c r="Z128" s="63"/>
      <c r="AA128" s="63"/>
      <c r="AB128" s="63"/>
    </row>
    <row r="129" spans="1:35" ht="30" customHeight="1">
      <c r="A129" s="18" t="s">
        <v>43</v>
      </c>
      <c r="B129" s="149">
        <v>82</v>
      </c>
      <c r="C129" s="217" t="s">
        <v>140</v>
      </c>
      <c r="D129" s="29"/>
      <c r="E129" s="180">
        <f>$E$15*2</f>
        <v>0</v>
      </c>
      <c r="F129" s="29"/>
      <c r="G129" s="23">
        <f t="shared" ref="G129:G130" si="39">E129*R129</f>
        <v>0</v>
      </c>
      <c r="H129" s="22">
        <v>0</v>
      </c>
      <c r="I129" s="22">
        <v>0</v>
      </c>
      <c r="J129" s="22">
        <v>0</v>
      </c>
      <c r="K129" s="104"/>
      <c r="M129" s="60"/>
      <c r="N129" s="150">
        <f t="shared" ref="N129:N131" si="40">B129</f>
        <v>82</v>
      </c>
      <c r="O129" s="81"/>
      <c r="P129" s="82"/>
      <c r="Q129" s="84"/>
      <c r="R129" s="85">
        <v>12</v>
      </c>
      <c r="S129" s="83"/>
      <c r="T129" s="86"/>
      <c r="U129" s="85"/>
      <c r="V129" s="86"/>
      <c r="W129" s="84"/>
      <c r="Z129" s="63"/>
      <c r="AA129" s="63"/>
      <c r="AB129" s="63"/>
    </row>
    <row r="130" spans="1:35" ht="30" customHeight="1">
      <c r="A130" s="18" t="s">
        <v>43</v>
      </c>
      <c r="B130" s="149">
        <v>83</v>
      </c>
      <c r="C130" s="217" t="s">
        <v>141</v>
      </c>
      <c r="D130" s="29"/>
      <c r="E130" s="180">
        <f>$E$15*2</f>
        <v>0</v>
      </c>
      <c r="F130" s="29"/>
      <c r="G130" s="23">
        <f t="shared" si="39"/>
        <v>0</v>
      </c>
      <c r="H130" s="22">
        <v>0</v>
      </c>
      <c r="I130" s="22">
        <v>0</v>
      </c>
      <c r="J130" s="22">
        <v>0</v>
      </c>
      <c r="K130" s="104"/>
      <c r="M130" s="60"/>
      <c r="N130" s="150">
        <f t="shared" si="40"/>
        <v>83</v>
      </c>
      <c r="O130" s="81"/>
      <c r="P130" s="82"/>
      <c r="Q130" s="84"/>
      <c r="R130" s="85">
        <v>6</v>
      </c>
      <c r="S130" s="83"/>
      <c r="T130" s="86"/>
      <c r="U130" s="85"/>
      <c r="V130" s="86"/>
      <c r="W130" s="84"/>
      <c r="Z130" s="63"/>
      <c r="AA130" s="63"/>
      <c r="AB130" s="63"/>
    </row>
    <row r="131" spans="1:35" ht="30" customHeight="1" thickBot="1">
      <c r="A131" s="18" t="s">
        <v>43</v>
      </c>
      <c r="B131" s="149">
        <v>84</v>
      </c>
      <c r="C131" s="214" t="s">
        <v>15</v>
      </c>
      <c r="D131" s="29"/>
      <c r="E131" s="26">
        <v>0</v>
      </c>
      <c r="F131" s="29"/>
      <c r="G131" s="23">
        <v>0</v>
      </c>
      <c r="H131" s="22">
        <v>0</v>
      </c>
      <c r="I131" s="22">
        <v>0</v>
      </c>
      <c r="J131" s="22">
        <v>0</v>
      </c>
      <c r="K131" s="104"/>
      <c r="M131" s="60"/>
      <c r="N131" s="150">
        <f t="shared" si="40"/>
        <v>84</v>
      </c>
      <c r="O131" s="81"/>
      <c r="P131" s="82"/>
      <c r="Q131" s="84"/>
      <c r="R131" s="85"/>
      <c r="S131" s="83"/>
      <c r="T131" s="86"/>
      <c r="U131" s="85"/>
      <c r="V131" s="86"/>
      <c r="W131" s="84"/>
      <c r="Z131" s="63"/>
      <c r="AA131" s="63"/>
      <c r="AB131" s="63"/>
    </row>
    <row r="132" spans="1:35" s="17" customFormat="1" ht="30" customHeight="1" thickBot="1">
      <c r="B132" s="227"/>
      <c r="C132" s="228" t="s">
        <v>142</v>
      </c>
      <c r="D132" s="228"/>
      <c r="E132" s="228"/>
      <c r="F132" s="228"/>
      <c r="G132" s="228"/>
      <c r="H132" s="228"/>
      <c r="I132" s="228"/>
      <c r="J132" s="228"/>
      <c r="K132" s="229"/>
      <c r="L132" s="47"/>
      <c r="M132" s="206"/>
      <c r="N132" s="155" t="s">
        <v>143</v>
      </c>
      <c r="O132" s="153"/>
      <c r="P132" s="56"/>
      <c r="Q132" s="56"/>
      <c r="R132" s="153"/>
      <c r="S132" s="153"/>
      <c r="T132" s="153"/>
      <c r="U132" s="153"/>
      <c r="V132" s="153"/>
      <c r="W132" s="154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</row>
    <row r="133" spans="1:35" ht="30" customHeight="1">
      <c r="A133" s="18" t="s">
        <v>43</v>
      </c>
      <c r="B133" s="149">
        <v>85</v>
      </c>
      <c r="C133" s="214" t="s">
        <v>144</v>
      </c>
      <c r="D133" s="29"/>
      <c r="E133" s="26">
        <v>0</v>
      </c>
      <c r="F133" s="29"/>
      <c r="G133" s="23">
        <f>IF(E133=0,0,R133)</f>
        <v>0</v>
      </c>
      <c r="H133" s="22">
        <v>0</v>
      </c>
      <c r="I133" s="22">
        <v>0</v>
      </c>
      <c r="J133" s="22">
        <v>0</v>
      </c>
      <c r="K133" s="104"/>
      <c r="M133" s="60"/>
      <c r="N133" s="150">
        <f t="shared" ref="N133" si="41">B133</f>
        <v>85</v>
      </c>
      <c r="O133" s="81"/>
      <c r="P133" s="82"/>
      <c r="Q133" s="84"/>
      <c r="R133" s="85">
        <v>24</v>
      </c>
      <c r="S133" s="83"/>
      <c r="T133" s="86"/>
      <c r="U133" s="85"/>
      <c r="V133" s="86"/>
      <c r="W133" s="84"/>
      <c r="Z133" s="63"/>
      <c r="AA133" s="63"/>
      <c r="AB133" s="63"/>
    </row>
    <row r="134" spans="1:35" ht="30" customHeight="1">
      <c r="A134" s="18" t="s">
        <v>43</v>
      </c>
      <c r="B134" s="149">
        <v>86</v>
      </c>
      <c r="C134" s="214" t="s">
        <v>145</v>
      </c>
      <c r="D134" s="29"/>
      <c r="E134" s="26">
        <v>0</v>
      </c>
      <c r="F134" s="29"/>
      <c r="G134" s="23">
        <f>IF(E134=0,0,R134)</f>
        <v>0</v>
      </c>
      <c r="H134" s="22">
        <v>0</v>
      </c>
      <c r="I134" s="22">
        <v>0</v>
      </c>
      <c r="J134" s="22">
        <v>0</v>
      </c>
      <c r="K134" s="104"/>
      <c r="M134" s="60"/>
      <c r="N134" s="150">
        <f t="shared" si="20"/>
        <v>86</v>
      </c>
      <c r="O134" s="81"/>
      <c r="P134" s="82"/>
      <c r="Q134" s="84"/>
      <c r="R134" s="85">
        <v>32</v>
      </c>
      <c r="S134" s="83"/>
      <c r="T134" s="86"/>
      <c r="U134" s="85"/>
      <c r="V134" s="86"/>
      <c r="W134" s="84"/>
      <c r="Z134" s="63"/>
      <c r="AA134" s="63"/>
      <c r="AB134" s="63"/>
    </row>
    <row r="135" spans="1:35" ht="30" customHeight="1">
      <c r="A135" s="18" t="s">
        <v>43</v>
      </c>
      <c r="B135" s="149">
        <v>87</v>
      </c>
      <c r="C135" s="214" t="s">
        <v>64</v>
      </c>
      <c r="D135" s="29"/>
      <c r="E135" s="26">
        <v>0</v>
      </c>
      <c r="F135" s="29"/>
      <c r="G135" s="23">
        <f>IF(E135=0,0,R135)</f>
        <v>0</v>
      </c>
      <c r="H135" s="22">
        <v>0</v>
      </c>
      <c r="I135" s="22">
        <v>0</v>
      </c>
      <c r="J135" s="22">
        <v>0</v>
      </c>
      <c r="K135" s="104"/>
      <c r="M135" s="60"/>
      <c r="N135" s="150">
        <f t="shared" si="20"/>
        <v>87</v>
      </c>
      <c r="O135" s="81"/>
      <c r="P135" s="82"/>
      <c r="Q135" s="84"/>
      <c r="R135" s="85">
        <v>12</v>
      </c>
      <c r="S135" s="83"/>
      <c r="T135" s="86"/>
      <c r="U135" s="85"/>
      <c r="V135" s="86"/>
      <c r="W135" s="84"/>
      <c r="Z135" s="63"/>
      <c r="AA135" s="63"/>
      <c r="AB135" s="63"/>
    </row>
    <row r="136" spans="1:35" ht="30" customHeight="1">
      <c r="A136" s="18" t="s">
        <v>43</v>
      </c>
      <c r="B136" s="149">
        <v>88</v>
      </c>
      <c r="C136" s="213" t="s">
        <v>83</v>
      </c>
      <c r="D136" s="29"/>
      <c r="E136" s="26">
        <v>0</v>
      </c>
      <c r="F136" s="31"/>
      <c r="G136" s="23">
        <f>IF(E136=0,0,IF(F136="Simple",O136,(IF(F136="Standard",P136,(IF(F136="Complex",Q136,0))))))</f>
        <v>0</v>
      </c>
      <c r="H136" s="22">
        <v>0</v>
      </c>
      <c r="I136" s="22">
        <v>0</v>
      </c>
      <c r="J136" s="22">
        <v>0</v>
      </c>
      <c r="K136" s="104"/>
      <c r="M136" s="60"/>
      <c r="N136" s="150">
        <f t="shared" si="20"/>
        <v>88</v>
      </c>
      <c r="O136" s="81">
        <v>32</v>
      </c>
      <c r="P136" s="82">
        <v>36</v>
      </c>
      <c r="Q136" s="84">
        <v>40</v>
      </c>
      <c r="R136" s="85"/>
      <c r="S136" s="83"/>
      <c r="T136" s="86"/>
      <c r="U136" s="85"/>
      <c r="V136" s="86"/>
      <c r="W136" s="84"/>
      <c r="Z136" s="63"/>
      <c r="AA136" s="63"/>
      <c r="AB136" s="63"/>
    </row>
    <row r="137" spans="1:35" ht="16.5" customHeight="1" thickBot="1">
      <c r="B137" s="255" t="s">
        <v>146</v>
      </c>
      <c r="C137" s="256"/>
      <c r="D137" s="256"/>
      <c r="E137" s="256"/>
      <c r="F137" s="257"/>
      <c r="G137" s="207">
        <f>SUM(G90:G136)</f>
        <v>0</v>
      </c>
      <c r="H137" s="207">
        <f>SUM(H90:H136)</f>
        <v>0</v>
      </c>
      <c r="I137" s="207">
        <f>SUM(I90:I136)</f>
        <v>0</v>
      </c>
      <c r="J137" s="34">
        <f>SUM(J90:J136)</f>
        <v>0</v>
      </c>
      <c r="K137" s="35"/>
      <c r="L137" s="41"/>
      <c r="N137" s="99"/>
      <c r="P137" s="93"/>
      <c r="Q137" s="93"/>
      <c r="R137" s="94"/>
      <c r="S137" s="63"/>
      <c r="T137" s="63"/>
      <c r="U137" s="63"/>
      <c r="V137" s="63"/>
      <c r="W137" s="63"/>
    </row>
    <row r="138" spans="1:35" ht="30" customHeight="1">
      <c r="A138" s="18" t="s">
        <v>67</v>
      </c>
      <c r="B138" s="110">
        <v>89</v>
      </c>
      <c r="C138" s="19" t="s">
        <v>68</v>
      </c>
      <c r="D138" s="20" t="s">
        <v>69</v>
      </c>
      <c r="E138" s="24">
        <v>1</v>
      </c>
      <c r="F138" s="36">
        <v>7.0000000000000007E-2</v>
      </c>
      <c r="G138" s="220">
        <f t="shared" ref="G138:J139" si="42">IF($E138=0,0,ROUNDUP($F138*G$137,0))</f>
        <v>0</v>
      </c>
      <c r="H138" s="220">
        <f t="shared" si="42"/>
        <v>0</v>
      </c>
      <c r="I138" s="220">
        <f t="shared" si="42"/>
        <v>0</v>
      </c>
      <c r="J138" s="221">
        <f t="shared" si="42"/>
        <v>0</v>
      </c>
      <c r="K138" s="37"/>
      <c r="L138" s="41"/>
      <c r="N138" s="98">
        <f>B138</f>
        <v>89</v>
      </c>
      <c r="O138" s="89"/>
      <c r="P138" s="87"/>
      <c r="Q138" s="88"/>
      <c r="R138" s="85"/>
      <c r="S138" s="90"/>
      <c r="T138" s="91"/>
      <c r="U138" s="95"/>
      <c r="V138" s="91"/>
      <c r="W138" s="92"/>
    </row>
    <row r="139" spans="1:35" ht="30" customHeight="1" thickBot="1">
      <c r="A139" s="18" t="s">
        <v>70</v>
      </c>
      <c r="B139" s="202">
        <v>90</v>
      </c>
      <c r="C139" s="97" t="s">
        <v>71</v>
      </c>
      <c r="D139" s="96" t="s">
        <v>69</v>
      </c>
      <c r="E139" s="106">
        <v>1</v>
      </c>
      <c r="F139" s="108">
        <v>0.05</v>
      </c>
      <c r="G139" s="222">
        <f t="shared" si="42"/>
        <v>0</v>
      </c>
      <c r="H139" s="222">
        <f t="shared" si="42"/>
        <v>0</v>
      </c>
      <c r="I139" s="222">
        <f t="shared" si="42"/>
        <v>0</v>
      </c>
      <c r="J139" s="189">
        <f t="shared" si="42"/>
        <v>0</v>
      </c>
      <c r="K139" s="107"/>
      <c r="L139" s="41"/>
      <c r="N139" s="98">
        <f>B139</f>
        <v>90</v>
      </c>
      <c r="O139" s="89"/>
      <c r="P139" s="87"/>
      <c r="Q139" s="88"/>
      <c r="R139" s="85"/>
      <c r="S139" s="90"/>
      <c r="T139" s="91"/>
      <c r="U139" s="95"/>
      <c r="V139" s="91"/>
      <c r="W139" s="92"/>
    </row>
    <row r="140" spans="1:35" ht="16.5" customHeight="1" thickBot="1">
      <c r="B140" s="253" t="s">
        <v>147</v>
      </c>
      <c r="C140" s="254"/>
      <c r="D140" s="254"/>
      <c r="E140" s="254"/>
      <c r="F140" s="254"/>
      <c r="G140" s="38">
        <f>SUM(G137:G139)</f>
        <v>0</v>
      </c>
      <c r="H140" s="38">
        <f>SUM(H137:H139)</f>
        <v>0</v>
      </c>
      <c r="I140" s="38">
        <f>SUM(I137:I139)</f>
        <v>0</v>
      </c>
      <c r="J140" s="38">
        <f>SUM(J137:J139)</f>
        <v>0</v>
      </c>
      <c r="K140" s="39"/>
    </row>
    <row r="141" spans="1:35" ht="16" thickBot="1">
      <c r="J141" s="44"/>
    </row>
    <row r="142" spans="1:35" s="17" customFormat="1" ht="54.75" customHeight="1" thickBot="1">
      <c r="B142" s="230" t="s">
        <v>148</v>
      </c>
      <c r="C142" s="231"/>
      <c r="D142" s="231"/>
      <c r="E142" s="231"/>
      <c r="F142" s="231"/>
      <c r="G142" s="231"/>
      <c r="H142" s="231"/>
      <c r="I142" s="231"/>
      <c r="J142" s="231"/>
      <c r="K142" s="232"/>
      <c r="L142" s="47"/>
      <c r="M142" s="206"/>
      <c r="N142" s="155" t="s">
        <v>149</v>
      </c>
      <c r="O142" s="153"/>
      <c r="P142" s="56"/>
      <c r="Q142" s="56"/>
      <c r="R142" s="153"/>
      <c r="S142" s="153"/>
      <c r="T142" s="153"/>
      <c r="U142" s="153"/>
      <c r="V142" s="153"/>
      <c r="W142" s="154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</row>
    <row r="143" spans="1:35" ht="30" customHeight="1">
      <c r="A143" s="18" t="s">
        <v>43</v>
      </c>
      <c r="B143" s="149">
        <v>91</v>
      </c>
      <c r="C143" s="219" t="s">
        <v>150</v>
      </c>
      <c r="D143" s="29"/>
      <c r="E143" s="26">
        <v>0</v>
      </c>
      <c r="F143" s="29"/>
      <c r="G143" s="23">
        <f t="shared" ref="G143:G145" si="43">E143*R143</f>
        <v>0</v>
      </c>
      <c r="H143" s="22">
        <v>0</v>
      </c>
      <c r="I143" s="22">
        <v>0</v>
      </c>
      <c r="J143" s="22">
        <v>0</v>
      </c>
      <c r="K143" s="104"/>
      <c r="M143" s="60"/>
      <c r="N143" s="150">
        <f t="shared" ref="N143:N148" si="44">B143</f>
        <v>91</v>
      </c>
      <c r="O143" s="81"/>
      <c r="P143" s="82"/>
      <c r="Q143" s="84"/>
      <c r="R143" s="85">
        <v>4</v>
      </c>
      <c r="S143" s="83"/>
      <c r="T143" s="86"/>
      <c r="U143" s="85"/>
      <c r="V143" s="86"/>
      <c r="W143" s="84"/>
      <c r="Z143" s="63"/>
      <c r="AA143" s="63"/>
      <c r="AB143" s="63"/>
    </row>
    <row r="144" spans="1:35" ht="30" customHeight="1">
      <c r="A144" s="18" t="s">
        <v>43</v>
      </c>
      <c r="B144" s="149">
        <v>92</v>
      </c>
      <c r="C144" s="217" t="s">
        <v>151</v>
      </c>
      <c r="D144" s="29"/>
      <c r="E144" s="26">
        <v>0</v>
      </c>
      <c r="F144" s="29"/>
      <c r="G144" s="23">
        <f t="shared" ref="G144" si="45">E144*R144</f>
        <v>0</v>
      </c>
      <c r="H144" s="22">
        <v>0</v>
      </c>
      <c r="I144" s="22">
        <v>0</v>
      </c>
      <c r="J144" s="22">
        <v>0</v>
      </c>
      <c r="K144" s="104"/>
      <c r="M144" s="60"/>
      <c r="N144" s="150">
        <f t="shared" ref="N144" si="46">B144</f>
        <v>92</v>
      </c>
      <c r="O144" s="81"/>
      <c r="P144" s="82"/>
      <c r="Q144" s="84"/>
      <c r="R144" s="85">
        <v>4</v>
      </c>
      <c r="S144" s="83"/>
      <c r="T144" s="86"/>
      <c r="U144" s="85"/>
      <c r="V144" s="86"/>
      <c r="W144" s="84"/>
      <c r="Z144" s="63"/>
      <c r="AA144" s="63"/>
      <c r="AB144" s="63"/>
    </row>
    <row r="145" spans="1:28" ht="30" customHeight="1">
      <c r="A145" s="18" t="s">
        <v>43</v>
      </c>
      <c r="B145" s="149">
        <v>93</v>
      </c>
      <c r="C145" s="217" t="s">
        <v>152</v>
      </c>
      <c r="D145" s="29"/>
      <c r="E145" s="26">
        <v>0</v>
      </c>
      <c r="F145" s="29"/>
      <c r="G145" s="23">
        <f t="shared" si="43"/>
        <v>0</v>
      </c>
      <c r="H145" s="22">
        <v>0</v>
      </c>
      <c r="I145" s="22">
        <v>0</v>
      </c>
      <c r="J145" s="22">
        <v>0</v>
      </c>
      <c r="K145" s="104"/>
      <c r="M145" s="60"/>
      <c r="N145" s="150">
        <f t="shared" si="44"/>
        <v>93</v>
      </c>
      <c r="O145" s="81"/>
      <c r="P145" s="82"/>
      <c r="Q145" s="84"/>
      <c r="R145" s="85">
        <v>6</v>
      </c>
      <c r="S145" s="83"/>
      <c r="T145" s="86"/>
      <c r="U145" s="85"/>
      <c r="V145" s="86"/>
      <c r="W145" s="84"/>
      <c r="Z145" s="63"/>
      <c r="AA145" s="63"/>
      <c r="AB145" s="63"/>
    </row>
    <row r="146" spans="1:28" ht="30" customHeight="1">
      <c r="A146" s="18" t="s">
        <v>43</v>
      </c>
      <c r="B146" s="149">
        <v>94</v>
      </c>
      <c r="C146" s="217" t="s">
        <v>153</v>
      </c>
      <c r="D146" s="29"/>
      <c r="E146" s="26">
        <v>0</v>
      </c>
      <c r="F146" s="31"/>
      <c r="G146" s="23">
        <f>IF(E146=0,0,IF(F146="Simple",O146,(IF(F146="Standard",P146,(IF(F146="Complex",Q146,0))))))*E146</f>
        <v>0</v>
      </c>
      <c r="H146" s="22">
        <v>0</v>
      </c>
      <c r="I146" s="22">
        <v>0</v>
      </c>
      <c r="J146" s="22">
        <v>0</v>
      </c>
      <c r="K146" s="104"/>
      <c r="M146" s="60"/>
      <c r="N146" s="150">
        <f t="shared" si="44"/>
        <v>94</v>
      </c>
      <c r="O146" s="81">
        <v>8</v>
      </c>
      <c r="P146" s="82">
        <v>16</v>
      </c>
      <c r="Q146" s="84">
        <v>24</v>
      </c>
      <c r="R146" s="85"/>
      <c r="S146" s="83"/>
      <c r="T146" s="86"/>
      <c r="U146" s="85"/>
      <c r="V146" s="86"/>
      <c r="W146" s="84"/>
      <c r="Z146" s="63"/>
      <c r="AA146" s="63"/>
      <c r="AB146" s="63"/>
    </row>
    <row r="147" spans="1:28" ht="30" customHeight="1">
      <c r="A147" s="18" t="s">
        <v>43</v>
      </c>
      <c r="B147" s="149">
        <v>95</v>
      </c>
      <c r="C147" s="217" t="s">
        <v>154</v>
      </c>
      <c r="D147" s="29"/>
      <c r="E147" s="26">
        <v>0</v>
      </c>
      <c r="F147" s="31"/>
      <c r="G147" s="23">
        <f>IF(E147=0,0,IF(F147="Simple",O147,(IF(F147="Standard",P147,(IF(F147="Complex",Q147,0))))))*E147</f>
        <v>0</v>
      </c>
      <c r="H147" s="22">
        <v>0</v>
      </c>
      <c r="I147" s="22">
        <v>0</v>
      </c>
      <c r="J147" s="22">
        <v>0</v>
      </c>
      <c r="K147" s="104"/>
      <c r="M147" s="60"/>
      <c r="N147" s="150">
        <f t="shared" si="44"/>
        <v>95</v>
      </c>
      <c r="O147" s="81">
        <v>8</v>
      </c>
      <c r="P147" s="82">
        <v>16</v>
      </c>
      <c r="Q147" s="84">
        <v>24</v>
      </c>
      <c r="R147" s="85"/>
      <c r="S147" s="83"/>
      <c r="T147" s="86"/>
      <c r="U147" s="85"/>
      <c r="V147" s="86"/>
      <c r="W147" s="84"/>
      <c r="Z147" s="63"/>
      <c r="AA147" s="63"/>
      <c r="AB147" s="63"/>
    </row>
    <row r="148" spans="1:28" ht="30" customHeight="1">
      <c r="A148" s="18" t="s">
        <v>43</v>
      </c>
      <c r="B148" s="244">
        <v>96</v>
      </c>
      <c r="C148" s="246" t="s">
        <v>207</v>
      </c>
      <c r="D148" s="23" t="s">
        <v>208</v>
      </c>
      <c r="E148" s="26">
        <v>0</v>
      </c>
      <c r="F148" s="29"/>
      <c r="G148" s="23">
        <f t="shared" ref="G148:G153" si="47">E148*R148</f>
        <v>0</v>
      </c>
      <c r="H148" s="22">
        <v>0</v>
      </c>
      <c r="I148" s="22">
        <v>0</v>
      </c>
      <c r="J148" s="22">
        <v>0</v>
      </c>
      <c r="K148" s="104"/>
      <c r="M148" s="60"/>
      <c r="N148" s="248">
        <f t="shared" si="44"/>
        <v>96</v>
      </c>
      <c r="O148" s="81"/>
      <c r="P148" s="82"/>
      <c r="Q148" s="84"/>
      <c r="R148" s="85">
        <v>8</v>
      </c>
      <c r="S148" s="83"/>
      <c r="T148" s="86"/>
      <c r="U148" s="85"/>
      <c r="V148" s="86"/>
      <c r="W148" s="84"/>
      <c r="Z148" s="63"/>
      <c r="AA148" s="63"/>
      <c r="AB148" s="63"/>
    </row>
    <row r="149" spans="1:28" ht="30" customHeight="1">
      <c r="A149" s="18" t="s">
        <v>43</v>
      </c>
      <c r="B149" s="245"/>
      <c r="C149" s="247"/>
      <c r="D149" s="23" t="s">
        <v>209</v>
      </c>
      <c r="E149" s="26">
        <v>0</v>
      </c>
      <c r="F149" s="29"/>
      <c r="G149" s="23">
        <f t="shared" si="47"/>
        <v>0</v>
      </c>
      <c r="H149" s="22">
        <v>0</v>
      </c>
      <c r="I149" s="22">
        <v>0</v>
      </c>
      <c r="J149" s="22">
        <v>0</v>
      </c>
      <c r="K149" s="104"/>
      <c r="M149" s="60"/>
      <c r="N149" s="250"/>
      <c r="O149" s="81"/>
      <c r="P149" s="82"/>
      <c r="Q149" s="84"/>
      <c r="R149" s="85">
        <v>8</v>
      </c>
      <c r="S149" s="83"/>
      <c r="T149" s="86"/>
      <c r="U149" s="85"/>
      <c r="V149" s="86"/>
      <c r="W149" s="84"/>
      <c r="Z149" s="63"/>
      <c r="AA149" s="63"/>
      <c r="AB149" s="63"/>
    </row>
    <row r="150" spans="1:28" ht="30" customHeight="1">
      <c r="A150" s="18" t="s">
        <v>43</v>
      </c>
      <c r="B150" s="244">
        <v>97</v>
      </c>
      <c r="C150" s="246" t="s">
        <v>155</v>
      </c>
      <c r="D150" s="23" t="s">
        <v>210</v>
      </c>
      <c r="E150" s="26">
        <v>0</v>
      </c>
      <c r="F150" s="29"/>
      <c r="G150" s="23">
        <f t="shared" si="47"/>
        <v>0</v>
      </c>
      <c r="H150" s="22">
        <v>0</v>
      </c>
      <c r="I150" s="22">
        <v>0</v>
      </c>
      <c r="J150" s="22">
        <v>0</v>
      </c>
      <c r="K150" s="104"/>
      <c r="M150" s="60"/>
      <c r="N150" s="248">
        <f t="shared" ref="N150" si="48">B150</f>
        <v>97</v>
      </c>
      <c r="O150" s="81"/>
      <c r="P150" s="82"/>
      <c r="Q150" s="84"/>
      <c r="R150" s="85">
        <v>8</v>
      </c>
      <c r="S150" s="83"/>
      <c r="T150" s="86"/>
      <c r="U150" s="85"/>
      <c r="V150" s="86"/>
      <c r="W150" s="84"/>
      <c r="Z150" s="63"/>
      <c r="AA150" s="63"/>
      <c r="AB150" s="63"/>
    </row>
    <row r="151" spans="1:28" ht="30" customHeight="1">
      <c r="A151" s="18" t="s">
        <v>43</v>
      </c>
      <c r="B151" s="259"/>
      <c r="C151" s="258"/>
      <c r="D151" s="23" t="s">
        <v>211</v>
      </c>
      <c r="E151" s="26">
        <v>0</v>
      </c>
      <c r="F151" s="29"/>
      <c r="G151" s="23">
        <f t="shared" si="47"/>
        <v>0</v>
      </c>
      <c r="H151" s="22">
        <v>0</v>
      </c>
      <c r="I151" s="22">
        <v>0</v>
      </c>
      <c r="J151" s="22">
        <v>0</v>
      </c>
      <c r="K151" s="104"/>
      <c r="M151" s="60"/>
      <c r="N151" s="249"/>
      <c r="O151" s="81"/>
      <c r="P151" s="82"/>
      <c r="Q151" s="84"/>
      <c r="R151" s="85">
        <v>8</v>
      </c>
      <c r="S151" s="83"/>
      <c r="T151" s="86"/>
      <c r="U151" s="85"/>
      <c r="V151" s="86"/>
      <c r="W151" s="84"/>
      <c r="Z151" s="63"/>
      <c r="AA151" s="63"/>
      <c r="AB151" s="63"/>
    </row>
    <row r="152" spans="1:28" ht="30" customHeight="1">
      <c r="A152" s="18" t="s">
        <v>43</v>
      </c>
      <c r="B152" s="259"/>
      <c r="C152" s="258"/>
      <c r="D152" s="23" t="s">
        <v>212</v>
      </c>
      <c r="E152" s="26">
        <v>0</v>
      </c>
      <c r="F152" s="29"/>
      <c r="G152" s="23">
        <f t="shared" si="47"/>
        <v>0</v>
      </c>
      <c r="H152" s="22">
        <v>0</v>
      </c>
      <c r="I152" s="22">
        <v>0</v>
      </c>
      <c r="J152" s="22">
        <v>0</v>
      </c>
      <c r="K152" s="104"/>
      <c r="M152" s="60"/>
      <c r="N152" s="249"/>
      <c r="O152" s="81"/>
      <c r="P152" s="82"/>
      <c r="Q152" s="84"/>
      <c r="R152" s="85">
        <v>12</v>
      </c>
      <c r="S152" s="83"/>
      <c r="T152" s="86"/>
      <c r="U152" s="85"/>
      <c r="V152" s="86"/>
      <c r="W152" s="84"/>
      <c r="Z152" s="63"/>
      <c r="AA152" s="63"/>
      <c r="AB152" s="63"/>
    </row>
    <row r="153" spans="1:28" ht="45" customHeight="1">
      <c r="A153" s="18" t="s">
        <v>43</v>
      </c>
      <c r="B153" s="245"/>
      <c r="C153" s="247"/>
      <c r="D153" s="23" t="s">
        <v>209</v>
      </c>
      <c r="E153" s="26">
        <v>0</v>
      </c>
      <c r="F153" s="29"/>
      <c r="G153" s="23">
        <f t="shared" si="47"/>
        <v>0</v>
      </c>
      <c r="H153" s="22">
        <v>0</v>
      </c>
      <c r="I153" s="22">
        <v>0</v>
      </c>
      <c r="J153" s="22">
        <v>0</v>
      </c>
      <c r="K153" s="104"/>
      <c r="M153" s="60"/>
      <c r="N153" s="250"/>
      <c r="O153" s="81"/>
      <c r="P153" s="82"/>
      <c r="Q153" s="84"/>
      <c r="R153" s="85">
        <v>8</v>
      </c>
      <c r="S153" s="83"/>
      <c r="T153" s="86"/>
      <c r="U153" s="85"/>
      <c r="V153" s="86"/>
      <c r="W153" s="84"/>
      <c r="Z153" s="63"/>
      <c r="AA153" s="63"/>
      <c r="AB153" s="63"/>
    </row>
    <row r="154" spans="1:28" ht="30" customHeight="1">
      <c r="A154" s="18" t="s">
        <v>43</v>
      </c>
      <c r="B154" s="244">
        <v>98</v>
      </c>
      <c r="C154" s="246" t="s">
        <v>213</v>
      </c>
      <c r="D154" s="23" t="s">
        <v>210</v>
      </c>
      <c r="E154" s="26">
        <v>0</v>
      </c>
      <c r="F154" s="29"/>
      <c r="G154" s="23">
        <f t="shared" ref="G154:G156" si="49">E154*R154</f>
        <v>0</v>
      </c>
      <c r="H154" s="22">
        <v>0</v>
      </c>
      <c r="I154" s="22">
        <v>0</v>
      </c>
      <c r="J154" s="22">
        <v>0</v>
      </c>
      <c r="K154" s="104"/>
      <c r="M154" s="60"/>
      <c r="N154" s="248">
        <f t="shared" ref="N154" si="50">B154</f>
        <v>98</v>
      </c>
      <c r="O154" s="81"/>
      <c r="P154" s="82"/>
      <c r="Q154" s="84"/>
      <c r="R154" s="85">
        <v>8</v>
      </c>
      <c r="S154" s="83"/>
      <c r="T154" s="86"/>
      <c r="U154" s="85"/>
      <c r="V154" s="86"/>
      <c r="W154" s="84"/>
      <c r="Z154" s="63"/>
      <c r="AA154" s="63"/>
      <c r="AB154" s="63"/>
    </row>
    <row r="155" spans="1:28" ht="30" customHeight="1">
      <c r="A155" s="18" t="s">
        <v>43</v>
      </c>
      <c r="B155" s="259"/>
      <c r="C155" s="258"/>
      <c r="D155" s="23" t="s">
        <v>211</v>
      </c>
      <c r="E155" s="26">
        <v>0</v>
      </c>
      <c r="F155" s="29"/>
      <c r="G155" s="23">
        <f t="shared" si="49"/>
        <v>0</v>
      </c>
      <c r="H155" s="22">
        <v>0</v>
      </c>
      <c r="I155" s="22">
        <v>0</v>
      </c>
      <c r="J155" s="22">
        <v>0</v>
      </c>
      <c r="K155" s="104"/>
      <c r="M155" s="60"/>
      <c r="N155" s="249"/>
      <c r="O155" s="81"/>
      <c r="P155" s="82"/>
      <c r="Q155" s="84"/>
      <c r="R155" s="85">
        <v>8</v>
      </c>
      <c r="S155" s="83"/>
      <c r="T155" s="86"/>
      <c r="U155" s="85"/>
      <c r="V155" s="86"/>
      <c r="W155" s="84"/>
      <c r="Z155" s="63"/>
      <c r="AA155" s="63"/>
      <c r="AB155" s="63"/>
    </row>
    <row r="156" spans="1:28" ht="30" customHeight="1">
      <c r="A156" s="18" t="s">
        <v>43</v>
      </c>
      <c r="B156" s="245"/>
      <c r="C156" s="247"/>
      <c r="D156" s="23" t="s">
        <v>209</v>
      </c>
      <c r="E156" s="26">
        <v>0</v>
      </c>
      <c r="F156" s="29"/>
      <c r="G156" s="23">
        <f t="shared" si="49"/>
        <v>0</v>
      </c>
      <c r="H156" s="22">
        <v>0</v>
      </c>
      <c r="I156" s="22">
        <v>0</v>
      </c>
      <c r="J156" s="22">
        <v>0</v>
      </c>
      <c r="K156" s="104"/>
      <c r="M156" s="60"/>
      <c r="N156" s="250"/>
      <c r="O156" s="81"/>
      <c r="P156" s="82"/>
      <c r="Q156" s="84"/>
      <c r="R156" s="85">
        <v>8</v>
      </c>
      <c r="S156" s="83"/>
      <c r="T156" s="86"/>
      <c r="U156" s="85"/>
      <c r="V156" s="86"/>
      <c r="W156" s="84"/>
      <c r="Z156" s="63"/>
      <c r="AA156" s="63"/>
      <c r="AB156" s="63"/>
    </row>
    <row r="157" spans="1:28" ht="30" customHeight="1">
      <c r="A157" s="18" t="s">
        <v>43</v>
      </c>
      <c r="B157" s="244">
        <v>99</v>
      </c>
      <c r="C157" s="246" t="s">
        <v>214</v>
      </c>
      <c r="D157" s="23" t="s">
        <v>211</v>
      </c>
      <c r="E157" s="26">
        <v>0</v>
      </c>
      <c r="F157" s="29"/>
      <c r="G157" s="23">
        <f t="shared" ref="G157:G163" si="51">E157*R157</f>
        <v>0</v>
      </c>
      <c r="H157" s="22">
        <v>0</v>
      </c>
      <c r="I157" s="22">
        <v>0</v>
      </c>
      <c r="J157" s="22">
        <v>0</v>
      </c>
      <c r="K157" s="104"/>
      <c r="M157" s="60"/>
      <c r="N157" s="248">
        <f t="shared" ref="N157" si="52">B157</f>
        <v>99</v>
      </c>
      <c r="O157" s="81"/>
      <c r="P157" s="82"/>
      <c r="Q157" s="84"/>
      <c r="R157" s="85">
        <v>8</v>
      </c>
      <c r="S157" s="83"/>
      <c r="T157" s="86"/>
      <c r="U157" s="85"/>
      <c r="V157" s="86"/>
      <c r="W157" s="84"/>
      <c r="Z157" s="63"/>
      <c r="AA157" s="63"/>
      <c r="AB157" s="63"/>
    </row>
    <row r="158" spans="1:28" ht="30" customHeight="1">
      <c r="A158" s="18" t="s">
        <v>43</v>
      </c>
      <c r="B158" s="259"/>
      <c r="C158" s="258"/>
      <c r="D158" s="23" t="s">
        <v>212</v>
      </c>
      <c r="E158" s="26">
        <v>0</v>
      </c>
      <c r="F158" s="29"/>
      <c r="G158" s="23">
        <f t="shared" si="51"/>
        <v>0</v>
      </c>
      <c r="H158" s="22">
        <v>0</v>
      </c>
      <c r="I158" s="22">
        <v>0</v>
      </c>
      <c r="J158" s="22">
        <v>0</v>
      </c>
      <c r="K158" s="104"/>
      <c r="M158" s="60"/>
      <c r="N158" s="249"/>
      <c r="O158" s="81"/>
      <c r="P158" s="82"/>
      <c r="Q158" s="84"/>
      <c r="R158" s="85">
        <v>8</v>
      </c>
      <c r="S158" s="83"/>
      <c r="T158" s="86"/>
      <c r="U158" s="85"/>
      <c r="V158" s="86"/>
      <c r="W158" s="84"/>
      <c r="Z158" s="63"/>
      <c r="AA158" s="63"/>
      <c r="AB158" s="63"/>
    </row>
    <row r="159" spans="1:28" ht="30" customHeight="1">
      <c r="A159" s="18" t="s">
        <v>43</v>
      </c>
      <c r="B159" s="245"/>
      <c r="C159" s="247"/>
      <c r="D159" s="23" t="s">
        <v>209</v>
      </c>
      <c r="E159" s="26">
        <v>0</v>
      </c>
      <c r="F159" s="29"/>
      <c r="G159" s="23">
        <f t="shared" si="51"/>
        <v>0</v>
      </c>
      <c r="H159" s="22">
        <v>0</v>
      </c>
      <c r="I159" s="22">
        <v>0</v>
      </c>
      <c r="J159" s="22">
        <v>0</v>
      </c>
      <c r="K159" s="104"/>
      <c r="M159" s="60"/>
      <c r="N159" s="250"/>
      <c r="O159" s="81"/>
      <c r="P159" s="82"/>
      <c r="Q159" s="84"/>
      <c r="R159" s="85">
        <v>8</v>
      </c>
      <c r="S159" s="83"/>
      <c r="T159" s="86"/>
      <c r="U159" s="85"/>
      <c r="V159" s="86"/>
      <c r="W159" s="84"/>
      <c r="Z159" s="63"/>
      <c r="AA159" s="63"/>
      <c r="AB159" s="63"/>
    </row>
    <row r="160" spans="1:28" ht="30" customHeight="1">
      <c r="A160" s="18" t="s">
        <v>43</v>
      </c>
      <c r="B160" s="244">
        <v>100</v>
      </c>
      <c r="C160" s="246" t="s">
        <v>215</v>
      </c>
      <c r="D160" s="23" t="s">
        <v>210</v>
      </c>
      <c r="E160" s="26">
        <v>0</v>
      </c>
      <c r="F160" s="29"/>
      <c r="G160" s="23">
        <f t="shared" si="51"/>
        <v>0</v>
      </c>
      <c r="H160" s="22">
        <v>0</v>
      </c>
      <c r="I160" s="22">
        <v>0</v>
      </c>
      <c r="J160" s="22">
        <v>0</v>
      </c>
      <c r="K160" s="104"/>
      <c r="M160" s="60"/>
      <c r="N160" s="248">
        <f t="shared" ref="N160" si="53">B160</f>
        <v>100</v>
      </c>
      <c r="O160" s="81"/>
      <c r="P160" s="82"/>
      <c r="Q160" s="84"/>
      <c r="R160" s="85">
        <v>12</v>
      </c>
      <c r="S160" s="83"/>
      <c r="T160" s="86"/>
      <c r="U160" s="85"/>
      <c r="V160" s="86"/>
      <c r="W160" s="84"/>
      <c r="Z160" s="63"/>
      <c r="AA160" s="63"/>
      <c r="AB160" s="63"/>
    </row>
    <row r="161" spans="1:28" ht="30" customHeight="1">
      <c r="A161" s="18" t="s">
        <v>43</v>
      </c>
      <c r="B161" s="259"/>
      <c r="C161" s="258"/>
      <c r="D161" s="23" t="s">
        <v>211</v>
      </c>
      <c r="E161" s="26">
        <v>0</v>
      </c>
      <c r="F161" s="29"/>
      <c r="G161" s="23">
        <f t="shared" si="51"/>
        <v>0</v>
      </c>
      <c r="H161" s="22">
        <v>0</v>
      </c>
      <c r="I161" s="22">
        <v>0</v>
      </c>
      <c r="J161" s="22">
        <v>0</v>
      </c>
      <c r="K161" s="104"/>
      <c r="M161" s="60"/>
      <c r="N161" s="249"/>
      <c r="O161" s="81"/>
      <c r="P161" s="82"/>
      <c r="Q161" s="84"/>
      <c r="R161" s="85">
        <v>12</v>
      </c>
      <c r="S161" s="83"/>
      <c r="T161" s="86"/>
      <c r="U161" s="85"/>
      <c r="V161" s="86"/>
      <c r="W161" s="84"/>
      <c r="Z161" s="63"/>
      <c r="AA161" s="63"/>
      <c r="AB161" s="63"/>
    </row>
    <row r="162" spans="1:28" ht="30" customHeight="1">
      <c r="A162" s="18" t="s">
        <v>43</v>
      </c>
      <c r="B162" s="259"/>
      <c r="C162" s="258"/>
      <c r="D162" s="23" t="s">
        <v>212</v>
      </c>
      <c r="E162" s="26">
        <v>0</v>
      </c>
      <c r="F162" s="29"/>
      <c r="G162" s="23">
        <f t="shared" si="51"/>
        <v>0</v>
      </c>
      <c r="H162" s="22">
        <v>0</v>
      </c>
      <c r="I162" s="22">
        <v>0</v>
      </c>
      <c r="J162" s="22">
        <v>0</v>
      </c>
      <c r="K162" s="104"/>
      <c r="M162" s="60"/>
      <c r="N162" s="249"/>
      <c r="O162" s="81"/>
      <c r="P162" s="82"/>
      <c r="Q162" s="84"/>
      <c r="R162" s="85">
        <v>12</v>
      </c>
      <c r="S162" s="83"/>
      <c r="T162" s="86"/>
      <c r="U162" s="85"/>
      <c r="V162" s="86"/>
      <c r="W162" s="84"/>
      <c r="Z162" s="63"/>
      <c r="AA162" s="63"/>
      <c r="AB162" s="63"/>
    </row>
    <row r="163" spans="1:28" ht="45" customHeight="1">
      <c r="A163" s="18" t="s">
        <v>43</v>
      </c>
      <c r="B163" s="245"/>
      <c r="C163" s="247"/>
      <c r="D163" s="23" t="s">
        <v>209</v>
      </c>
      <c r="E163" s="26">
        <v>0</v>
      </c>
      <c r="F163" s="29"/>
      <c r="G163" s="23">
        <f t="shared" si="51"/>
        <v>0</v>
      </c>
      <c r="H163" s="22">
        <v>0</v>
      </c>
      <c r="I163" s="22">
        <v>0</v>
      </c>
      <c r="J163" s="22">
        <v>0</v>
      </c>
      <c r="K163" s="104"/>
      <c r="M163" s="60"/>
      <c r="N163" s="250"/>
      <c r="O163" s="81"/>
      <c r="P163" s="82"/>
      <c r="Q163" s="84"/>
      <c r="R163" s="85">
        <v>12</v>
      </c>
      <c r="S163" s="83"/>
      <c r="T163" s="86"/>
      <c r="U163" s="85"/>
      <c r="V163" s="86"/>
      <c r="W163" s="84"/>
      <c r="Z163" s="63"/>
      <c r="AA163" s="63"/>
      <c r="AB163" s="63"/>
    </row>
    <row r="164" spans="1:28" ht="30" customHeight="1">
      <c r="A164" s="18" t="s">
        <v>43</v>
      </c>
      <c r="B164" s="149">
        <v>101</v>
      </c>
      <c r="C164" s="217" t="s">
        <v>156</v>
      </c>
      <c r="D164" s="29"/>
      <c r="E164" s="26">
        <v>0</v>
      </c>
      <c r="F164" s="29"/>
      <c r="G164" s="23">
        <f>E164*R164</f>
        <v>0</v>
      </c>
      <c r="H164" s="22">
        <v>0</v>
      </c>
      <c r="I164" s="22">
        <v>0</v>
      </c>
      <c r="J164" s="22">
        <v>0</v>
      </c>
      <c r="K164" s="104"/>
      <c r="M164" s="60"/>
      <c r="N164" s="150">
        <f>B164</f>
        <v>101</v>
      </c>
      <c r="O164" s="81"/>
      <c r="P164" s="82"/>
      <c r="Q164" s="84"/>
      <c r="R164" s="85">
        <v>12</v>
      </c>
      <c r="S164" s="83"/>
      <c r="T164" s="86"/>
      <c r="U164" s="85"/>
      <c r="V164" s="86"/>
      <c r="W164" s="84"/>
      <c r="Z164" s="63"/>
      <c r="AA164" s="63"/>
      <c r="AB164" s="63"/>
    </row>
    <row r="165" spans="1:28" ht="30" customHeight="1">
      <c r="A165" s="18" t="s">
        <v>43</v>
      </c>
      <c r="B165" s="244">
        <v>102</v>
      </c>
      <c r="C165" s="246" t="s">
        <v>216</v>
      </c>
      <c r="D165" s="23" t="s">
        <v>210</v>
      </c>
      <c r="E165" s="26">
        <v>0</v>
      </c>
      <c r="F165" s="29"/>
      <c r="G165" s="23">
        <f t="shared" ref="G165:G167" si="54">E165*R165</f>
        <v>0</v>
      </c>
      <c r="H165" s="22">
        <v>0</v>
      </c>
      <c r="I165" s="22">
        <v>0</v>
      </c>
      <c r="J165" s="22">
        <v>0</v>
      </c>
      <c r="K165" s="104"/>
      <c r="M165" s="60"/>
      <c r="N165" s="248">
        <f t="shared" ref="N165" si="55">B165</f>
        <v>102</v>
      </c>
      <c r="O165" s="81"/>
      <c r="P165" s="82"/>
      <c r="Q165" s="84"/>
      <c r="R165" s="85">
        <v>12</v>
      </c>
      <c r="S165" s="83"/>
      <c r="T165" s="86"/>
      <c r="U165" s="85"/>
      <c r="V165" s="86"/>
      <c r="W165" s="84"/>
      <c r="Z165" s="63"/>
      <c r="AA165" s="63"/>
      <c r="AB165" s="63"/>
    </row>
    <row r="166" spans="1:28" ht="30" customHeight="1">
      <c r="A166" s="18" t="s">
        <v>43</v>
      </c>
      <c r="B166" s="259"/>
      <c r="C166" s="258"/>
      <c r="D166" s="23" t="s">
        <v>212</v>
      </c>
      <c r="E166" s="26">
        <v>0</v>
      </c>
      <c r="F166" s="29"/>
      <c r="G166" s="23">
        <f t="shared" si="54"/>
        <v>0</v>
      </c>
      <c r="H166" s="22">
        <v>0</v>
      </c>
      <c r="I166" s="22">
        <v>0</v>
      </c>
      <c r="J166" s="22">
        <v>0</v>
      </c>
      <c r="K166" s="104"/>
      <c r="M166" s="60"/>
      <c r="N166" s="249"/>
      <c r="O166" s="81"/>
      <c r="P166" s="82"/>
      <c r="Q166" s="84"/>
      <c r="R166" s="85">
        <v>12</v>
      </c>
      <c r="S166" s="83"/>
      <c r="T166" s="86"/>
      <c r="U166" s="85"/>
      <c r="V166" s="86"/>
      <c r="W166" s="84"/>
      <c r="Z166" s="63"/>
      <c r="AA166" s="63"/>
      <c r="AB166" s="63"/>
    </row>
    <row r="167" spans="1:28" ht="30" customHeight="1">
      <c r="A167" s="18" t="s">
        <v>43</v>
      </c>
      <c r="B167" s="245"/>
      <c r="C167" s="247"/>
      <c r="D167" s="23" t="s">
        <v>209</v>
      </c>
      <c r="E167" s="26">
        <v>0</v>
      </c>
      <c r="F167" s="29"/>
      <c r="G167" s="23">
        <f t="shared" si="54"/>
        <v>0</v>
      </c>
      <c r="H167" s="22">
        <v>0</v>
      </c>
      <c r="I167" s="22">
        <v>0</v>
      </c>
      <c r="J167" s="22">
        <v>0</v>
      </c>
      <c r="K167" s="104"/>
      <c r="M167" s="60"/>
      <c r="N167" s="250"/>
      <c r="O167" s="81"/>
      <c r="P167" s="82"/>
      <c r="Q167" s="84"/>
      <c r="R167" s="85">
        <v>12</v>
      </c>
      <c r="S167" s="83"/>
      <c r="T167" s="86"/>
      <c r="U167" s="85"/>
      <c r="V167" s="86"/>
      <c r="W167" s="84"/>
      <c r="Z167" s="63"/>
      <c r="AA167" s="63"/>
      <c r="AB167" s="63"/>
    </row>
    <row r="168" spans="1:28" ht="30" customHeight="1">
      <c r="A168" s="18" t="s">
        <v>43</v>
      </c>
      <c r="B168" s="149">
        <v>103</v>
      </c>
      <c r="C168" s="217" t="s">
        <v>139</v>
      </c>
      <c r="D168" s="29"/>
      <c r="E168" s="26">
        <v>0</v>
      </c>
      <c r="F168" s="29"/>
      <c r="G168" s="23">
        <f t="shared" ref="G168:G169" si="56">E168*R168</f>
        <v>0</v>
      </c>
      <c r="H168" s="22">
        <v>0</v>
      </c>
      <c r="I168" s="22">
        <v>0</v>
      </c>
      <c r="J168" s="22">
        <v>0</v>
      </c>
      <c r="K168" s="104"/>
      <c r="M168" s="60"/>
      <c r="N168" s="150">
        <f t="shared" ref="N168:N174" si="57">B168</f>
        <v>103</v>
      </c>
      <c r="O168" s="81"/>
      <c r="P168" s="82"/>
      <c r="Q168" s="84"/>
      <c r="R168" s="85">
        <v>8</v>
      </c>
      <c r="S168" s="83"/>
      <c r="T168" s="86"/>
      <c r="U168" s="85"/>
      <c r="V168" s="86"/>
      <c r="W168" s="84"/>
      <c r="Z168" s="63"/>
      <c r="AA168" s="63"/>
      <c r="AB168" s="63"/>
    </row>
    <row r="169" spans="1:28" ht="30" customHeight="1">
      <c r="A169" s="18" t="s">
        <v>43</v>
      </c>
      <c r="B169" s="149">
        <v>104</v>
      </c>
      <c r="C169" s="217" t="s">
        <v>157</v>
      </c>
      <c r="D169" s="29"/>
      <c r="E169" s="26">
        <v>0</v>
      </c>
      <c r="F169" s="29"/>
      <c r="G169" s="23">
        <f t="shared" si="56"/>
        <v>0</v>
      </c>
      <c r="H169" s="22">
        <v>0</v>
      </c>
      <c r="I169" s="22">
        <v>0</v>
      </c>
      <c r="J169" s="22">
        <v>0</v>
      </c>
      <c r="K169" s="104"/>
      <c r="M169" s="60"/>
      <c r="N169" s="150">
        <f t="shared" si="57"/>
        <v>104</v>
      </c>
      <c r="O169" s="81"/>
      <c r="P169" s="82"/>
      <c r="Q169" s="84"/>
      <c r="R169" s="85">
        <v>8</v>
      </c>
      <c r="S169" s="83"/>
      <c r="T169" s="86"/>
      <c r="U169" s="85"/>
      <c r="V169" s="86"/>
      <c r="W169" s="84"/>
      <c r="Z169" s="63"/>
      <c r="AA169" s="63"/>
      <c r="AB169" s="63"/>
    </row>
    <row r="170" spans="1:28" ht="30" customHeight="1">
      <c r="A170" s="18" t="s">
        <v>43</v>
      </c>
      <c r="B170" s="149">
        <v>105</v>
      </c>
      <c r="C170" s="214" t="s">
        <v>15</v>
      </c>
      <c r="D170" s="29"/>
      <c r="E170" s="26">
        <v>0</v>
      </c>
      <c r="F170" s="29"/>
      <c r="G170" s="23">
        <v>0</v>
      </c>
      <c r="H170" s="22">
        <v>0</v>
      </c>
      <c r="I170" s="22">
        <v>0</v>
      </c>
      <c r="J170" s="22">
        <v>0</v>
      </c>
      <c r="K170" s="104"/>
      <c r="M170" s="60"/>
      <c r="N170" s="150">
        <f t="shared" si="57"/>
        <v>105</v>
      </c>
      <c r="O170" s="81"/>
      <c r="P170" s="82"/>
      <c r="Q170" s="84"/>
      <c r="R170" s="85"/>
      <c r="S170" s="83"/>
      <c r="T170" s="86"/>
      <c r="U170" s="85"/>
      <c r="V170" s="86"/>
      <c r="W170" s="84"/>
      <c r="Z170" s="63"/>
      <c r="AA170" s="63"/>
      <c r="AB170" s="63"/>
    </row>
    <row r="171" spans="1:28" ht="30" customHeight="1">
      <c r="A171" s="18" t="s">
        <v>43</v>
      </c>
      <c r="B171" s="149">
        <v>106</v>
      </c>
      <c r="C171" s="214" t="s">
        <v>158</v>
      </c>
      <c r="D171" s="29"/>
      <c r="E171" s="26">
        <v>0</v>
      </c>
      <c r="F171" s="29"/>
      <c r="G171" s="23">
        <f>IF(E171=0,0,R171)</f>
        <v>0</v>
      </c>
      <c r="H171" s="22">
        <v>0</v>
      </c>
      <c r="I171" s="22">
        <v>0</v>
      </c>
      <c r="J171" s="22">
        <v>0</v>
      </c>
      <c r="K171" s="104"/>
      <c r="M171" s="60"/>
      <c r="N171" s="150">
        <f t="shared" si="57"/>
        <v>106</v>
      </c>
      <c r="O171" s="81"/>
      <c r="P171" s="82"/>
      <c r="Q171" s="84"/>
      <c r="R171" s="85">
        <v>40</v>
      </c>
      <c r="S171" s="83"/>
      <c r="T171" s="86"/>
      <c r="U171" s="85"/>
      <c r="V171" s="86"/>
      <c r="W171" s="84"/>
      <c r="Z171" s="63"/>
      <c r="AA171" s="63"/>
      <c r="AB171" s="63"/>
    </row>
    <row r="172" spans="1:28" ht="30" customHeight="1">
      <c r="A172" s="18" t="s">
        <v>43</v>
      </c>
      <c r="B172" s="149">
        <v>107</v>
      </c>
      <c r="C172" s="214" t="s">
        <v>92</v>
      </c>
      <c r="D172" s="29"/>
      <c r="E172" s="26">
        <v>0</v>
      </c>
      <c r="F172" s="29"/>
      <c r="G172" s="23">
        <f>IF(E172=0,0,R172)</f>
        <v>0</v>
      </c>
      <c r="H172" s="22">
        <v>0</v>
      </c>
      <c r="I172" s="22">
        <v>0</v>
      </c>
      <c r="J172" s="22">
        <v>0</v>
      </c>
      <c r="K172" s="104"/>
      <c r="M172" s="60"/>
      <c r="N172" s="150">
        <f t="shared" si="57"/>
        <v>107</v>
      </c>
      <c r="O172" s="81"/>
      <c r="P172" s="82"/>
      <c r="Q172" s="84"/>
      <c r="R172" s="85">
        <v>24</v>
      </c>
      <c r="S172" s="83"/>
      <c r="T172" s="86"/>
      <c r="U172" s="85"/>
      <c r="V172" s="86"/>
      <c r="W172" s="84"/>
      <c r="Z172" s="63"/>
      <c r="AA172" s="63"/>
      <c r="AB172" s="63"/>
    </row>
    <row r="173" spans="1:28" ht="30" customHeight="1">
      <c r="A173" s="18" t="s">
        <v>43</v>
      </c>
      <c r="B173" s="149">
        <v>108</v>
      </c>
      <c r="C173" s="214" t="s">
        <v>64</v>
      </c>
      <c r="D173" s="29"/>
      <c r="E173" s="26">
        <v>0</v>
      </c>
      <c r="F173" s="29"/>
      <c r="G173" s="23">
        <f>IF(E173=0,0,R173)</f>
        <v>0</v>
      </c>
      <c r="H173" s="22">
        <v>0</v>
      </c>
      <c r="I173" s="22">
        <v>0</v>
      </c>
      <c r="J173" s="22">
        <v>0</v>
      </c>
      <c r="K173" s="104"/>
      <c r="M173" s="60"/>
      <c r="N173" s="150">
        <f t="shared" si="57"/>
        <v>108</v>
      </c>
      <c r="O173" s="81"/>
      <c r="P173" s="82"/>
      <c r="Q173" s="84"/>
      <c r="R173" s="85">
        <v>12</v>
      </c>
      <c r="S173" s="83"/>
      <c r="T173" s="86"/>
      <c r="U173" s="85"/>
      <c r="V173" s="86"/>
      <c r="W173" s="84"/>
      <c r="Z173" s="63"/>
      <c r="AA173" s="63"/>
      <c r="AB173" s="63"/>
    </row>
    <row r="174" spans="1:28" ht="30" customHeight="1">
      <c r="A174" s="18" t="s">
        <v>43</v>
      </c>
      <c r="B174" s="149">
        <v>109</v>
      </c>
      <c r="C174" s="213" t="s">
        <v>83</v>
      </c>
      <c r="D174" s="29"/>
      <c r="E174" s="26">
        <v>0</v>
      </c>
      <c r="F174" s="31"/>
      <c r="G174" s="23">
        <f>IF(E174=0,0,IF(F174="Simple",O174,(IF(F174="Standard",P174,(IF(F174="Complex",Q174,0))))))</f>
        <v>0</v>
      </c>
      <c r="H174" s="22">
        <v>0</v>
      </c>
      <c r="I174" s="22">
        <v>0</v>
      </c>
      <c r="J174" s="22">
        <v>0</v>
      </c>
      <c r="K174" s="104"/>
      <c r="M174" s="60"/>
      <c r="N174" s="150">
        <f t="shared" si="57"/>
        <v>109</v>
      </c>
      <c r="O174" s="81">
        <v>12</v>
      </c>
      <c r="P174" s="82">
        <v>16</v>
      </c>
      <c r="Q174" s="84">
        <v>24</v>
      </c>
      <c r="R174" s="85"/>
      <c r="S174" s="83"/>
      <c r="T174" s="86"/>
      <c r="U174" s="85"/>
      <c r="V174" s="86"/>
      <c r="W174" s="84"/>
      <c r="Z174" s="63"/>
      <c r="AA174" s="63"/>
      <c r="AB174" s="63"/>
    </row>
    <row r="175" spans="1:28" ht="16.5" customHeight="1" thickBot="1">
      <c r="B175" s="255" t="s">
        <v>159</v>
      </c>
      <c r="C175" s="256"/>
      <c r="D175" s="256"/>
      <c r="E175" s="256"/>
      <c r="F175" s="257"/>
      <c r="G175" s="207">
        <f>SUM(G143:G174)</f>
        <v>0</v>
      </c>
      <c r="H175" s="207">
        <f>SUM(H143:H174)</f>
        <v>0</v>
      </c>
      <c r="I175" s="207">
        <f>SUM(I143:I174)</f>
        <v>0</v>
      </c>
      <c r="J175" s="207">
        <f>SUM(J143:J174)</f>
        <v>0</v>
      </c>
      <c r="K175" s="35"/>
      <c r="L175" s="41"/>
      <c r="N175" s="99"/>
      <c r="P175" s="93"/>
      <c r="Q175" s="93"/>
      <c r="R175" s="94"/>
      <c r="S175" s="63"/>
      <c r="T175" s="63"/>
      <c r="U175" s="63"/>
      <c r="V175" s="63"/>
      <c r="W175" s="63"/>
    </row>
    <row r="176" spans="1:28" ht="30" customHeight="1">
      <c r="A176" s="18" t="s">
        <v>67</v>
      </c>
      <c r="B176" s="110">
        <v>110</v>
      </c>
      <c r="C176" s="19" t="s">
        <v>68</v>
      </c>
      <c r="D176" s="20" t="s">
        <v>69</v>
      </c>
      <c r="E176" s="24">
        <v>1</v>
      </c>
      <c r="F176" s="36">
        <v>7.0000000000000007E-2</v>
      </c>
      <c r="G176" s="220">
        <f>IF($E176=0,0,ROUNDUP($F176*G$175,0))</f>
        <v>0</v>
      </c>
      <c r="H176" s="220">
        <f t="shared" ref="H176:I177" si="58">IF($E176=0,0,ROUNDUP($F176*H$175,0))</f>
        <v>0</v>
      </c>
      <c r="I176" s="220">
        <f t="shared" si="58"/>
        <v>0</v>
      </c>
      <c r="J176" s="221">
        <f>IF($E176=0,0,ROUNDUP($F176*J$175,0))</f>
        <v>0</v>
      </c>
      <c r="K176" s="37"/>
      <c r="L176" s="41"/>
      <c r="N176" s="98">
        <f>B176</f>
        <v>110</v>
      </c>
      <c r="O176" s="89"/>
      <c r="P176" s="87"/>
      <c r="Q176" s="88"/>
      <c r="R176" s="85"/>
      <c r="S176" s="90"/>
      <c r="T176" s="91"/>
      <c r="U176" s="95"/>
      <c r="V176" s="91"/>
      <c r="W176" s="92"/>
    </row>
    <row r="177" spans="1:23" ht="30" customHeight="1" thickBot="1">
      <c r="A177" s="18" t="s">
        <v>70</v>
      </c>
      <c r="B177" s="202">
        <v>111</v>
      </c>
      <c r="C177" s="97" t="s">
        <v>71</v>
      </c>
      <c r="D177" s="96" t="s">
        <v>69</v>
      </c>
      <c r="E177" s="106">
        <v>1</v>
      </c>
      <c r="F177" s="108">
        <v>0.05</v>
      </c>
      <c r="G177" s="222">
        <f>IF($E177=0,0,ROUNDUP($F177*G$175,0))</f>
        <v>0</v>
      </c>
      <c r="H177" s="222">
        <f t="shared" si="58"/>
        <v>0</v>
      </c>
      <c r="I177" s="222">
        <f t="shared" si="58"/>
        <v>0</v>
      </c>
      <c r="J177" s="189">
        <f>IF($E177=0,0,ROUNDUP($F177*J$175,0))</f>
        <v>0</v>
      </c>
      <c r="K177" s="107"/>
      <c r="L177" s="41"/>
      <c r="N177" s="98">
        <f>B177</f>
        <v>111</v>
      </c>
      <c r="O177" s="89"/>
      <c r="P177" s="87"/>
      <c r="Q177" s="88"/>
      <c r="R177" s="85"/>
      <c r="S177" s="90"/>
      <c r="T177" s="91"/>
      <c r="U177" s="95"/>
      <c r="V177" s="91"/>
      <c r="W177" s="92"/>
    </row>
    <row r="178" spans="1:23" ht="16.5" customHeight="1" thickBot="1">
      <c r="B178" s="253" t="s">
        <v>160</v>
      </c>
      <c r="C178" s="254"/>
      <c r="D178" s="254"/>
      <c r="E178" s="254"/>
      <c r="F178" s="254"/>
      <c r="G178" s="38">
        <f>SUM(G175:G177)</f>
        <v>0</v>
      </c>
      <c r="H178" s="38">
        <f>SUM(H175:H177)</f>
        <v>0</v>
      </c>
      <c r="I178" s="38">
        <f>SUM(I175:I177)</f>
        <v>0</v>
      </c>
      <c r="J178" s="38">
        <f>SUM(J175:J177)</f>
        <v>0</v>
      </c>
      <c r="K178" s="39"/>
    </row>
    <row r="179" spans="1:23" ht="16" thickBot="1">
      <c r="J179" s="44"/>
    </row>
    <row r="180" spans="1:23" ht="38.25" customHeight="1" thickBot="1">
      <c r="B180" s="253" t="s">
        <v>161</v>
      </c>
      <c r="C180" s="254"/>
      <c r="D180" s="254"/>
      <c r="E180" s="254"/>
      <c r="F180" s="254"/>
      <c r="G180" s="38">
        <f>SUM(G38,G55,G71,G86,G140,G178)</f>
        <v>0</v>
      </c>
      <c r="H180" s="38">
        <f>SUM(H38,H55,H71,H86,H140,H178)</f>
        <v>0</v>
      </c>
      <c r="I180" s="38">
        <f>SUM(I38,I55,I71,I86,I140,I178)</f>
        <v>0</v>
      </c>
      <c r="J180" s="38">
        <f>SUM(J38,J55,J71,J86,J140,J178)</f>
        <v>0</v>
      </c>
      <c r="K180" s="39"/>
    </row>
    <row r="181" spans="1:23" s="45" customFormat="1" ht="30" customHeight="1">
      <c r="A181" s="18" t="s">
        <v>162</v>
      </c>
      <c r="B181" s="241">
        <v>112</v>
      </c>
      <c r="C181" s="242" t="s">
        <v>163</v>
      </c>
      <c r="D181" s="23" t="s">
        <v>164</v>
      </c>
      <c r="E181" s="136">
        <f>D197</f>
        <v>0</v>
      </c>
      <c r="F181" s="137"/>
      <c r="G181" s="32">
        <f>($E181*$R181)</f>
        <v>0</v>
      </c>
      <c r="H181" s="22">
        <v>0</v>
      </c>
      <c r="I181" s="22">
        <v>0</v>
      </c>
      <c r="J181" s="22">
        <v>0</v>
      </c>
      <c r="K181" s="138" t="s">
        <v>200</v>
      </c>
      <c r="L181" s="41"/>
      <c r="M181" s="139"/>
      <c r="N181" s="241">
        <f>B181</f>
        <v>112</v>
      </c>
      <c r="O181" s="141"/>
      <c r="P181" s="140"/>
      <c r="Q181" s="141"/>
      <c r="R181" s="141">
        <v>1</v>
      </c>
      <c r="S181" s="141"/>
      <c r="T181" s="141"/>
      <c r="U181" s="141"/>
      <c r="V181" s="141"/>
      <c r="W181" s="141"/>
    </row>
    <row r="182" spans="1:23" s="45" customFormat="1" ht="30" customHeight="1">
      <c r="A182" s="18" t="s">
        <v>165</v>
      </c>
      <c r="B182" s="241"/>
      <c r="C182" s="243"/>
      <c r="D182" s="23" t="s">
        <v>166</v>
      </c>
      <c r="E182" s="137"/>
      <c r="F182" s="137"/>
      <c r="G182" s="32">
        <f>E197</f>
        <v>0</v>
      </c>
      <c r="H182" s="109">
        <v>0</v>
      </c>
      <c r="I182" s="109">
        <v>0</v>
      </c>
      <c r="J182" s="109">
        <v>0</v>
      </c>
      <c r="K182" s="138" t="s">
        <v>222</v>
      </c>
      <c r="L182" s="41"/>
      <c r="M182" s="139"/>
      <c r="N182" s="241"/>
      <c r="O182" s="141"/>
      <c r="P182" s="140"/>
      <c r="Q182" s="141"/>
      <c r="R182" s="141"/>
      <c r="S182" s="141"/>
      <c r="T182" s="141"/>
      <c r="U182" s="141"/>
      <c r="V182" s="141"/>
      <c r="W182" s="141"/>
    </row>
    <row r="183" spans="1:23" s="45" customFormat="1" ht="30" customHeight="1">
      <c r="A183" s="18" t="s">
        <v>167</v>
      </c>
      <c r="B183" s="171">
        <v>113</v>
      </c>
      <c r="C183" s="199" t="s">
        <v>168</v>
      </c>
      <c r="D183" s="172" t="s">
        <v>169</v>
      </c>
      <c r="E183" s="173"/>
      <c r="F183" s="173"/>
      <c r="G183" s="174">
        <f>G206</f>
        <v>0</v>
      </c>
      <c r="H183" s="175">
        <v>0</v>
      </c>
      <c r="I183" s="175">
        <v>0</v>
      </c>
      <c r="J183" s="175">
        <v>0</v>
      </c>
      <c r="K183" s="176"/>
      <c r="L183" s="41"/>
      <c r="M183" s="139"/>
      <c r="N183" s="198">
        <f>B183</f>
        <v>113</v>
      </c>
      <c r="O183" s="141"/>
      <c r="P183" s="140"/>
      <c r="Q183" s="141"/>
      <c r="R183" s="141"/>
      <c r="S183" s="141"/>
      <c r="T183" s="141"/>
      <c r="U183" s="141"/>
      <c r="V183" s="141"/>
      <c r="W183" s="141"/>
    </row>
    <row r="184" spans="1:23" ht="30" customHeight="1" thickBot="1">
      <c r="A184" s="18" t="s">
        <v>70</v>
      </c>
      <c r="B184" s="149">
        <v>114</v>
      </c>
      <c r="C184" s="177" t="s">
        <v>170</v>
      </c>
      <c r="D184" s="23" t="s">
        <v>69</v>
      </c>
      <c r="E184" s="22">
        <v>1</v>
      </c>
      <c r="F184" s="178">
        <v>0.02</v>
      </c>
      <c r="G184" s="225">
        <f>IF($E184=0,0,ROUNDUP($F184*G$180,0))</f>
        <v>0</v>
      </c>
      <c r="H184" s="225">
        <f t="shared" ref="H184:I184" si="59">IF($E184=0,0,ROUNDUP($F184*H$180,0))</f>
        <v>0</v>
      </c>
      <c r="I184" s="225">
        <f t="shared" si="59"/>
        <v>0</v>
      </c>
      <c r="J184" s="192">
        <f>IF($E184=0,0,ROUNDUP($F184*J$180,0))</f>
        <v>0</v>
      </c>
      <c r="K184" s="25"/>
      <c r="L184" s="41"/>
      <c r="N184" s="98">
        <f>B184</f>
        <v>114</v>
      </c>
      <c r="O184" s="89"/>
      <c r="P184" s="87"/>
      <c r="Q184" s="88"/>
      <c r="R184" s="85"/>
      <c r="S184" s="90"/>
      <c r="T184" s="91"/>
      <c r="U184" s="95"/>
      <c r="V184" s="91"/>
      <c r="W184" s="92"/>
    </row>
    <row r="185" spans="1:23" ht="38.25" customHeight="1" thickBot="1">
      <c r="B185" s="253" t="s">
        <v>171</v>
      </c>
      <c r="C185" s="254"/>
      <c r="D185" s="254"/>
      <c r="E185" s="254"/>
      <c r="F185" s="254"/>
      <c r="G185" s="38">
        <f>SUM(G180:G184)</f>
        <v>0</v>
      </c>
      <c r="H185" s="38">
        <f t="shared" ref="H185:J185" si="60">SUM(H180:H184)</f>
        <v>0</v>
      </c>
      <c r="I185" s="38">
        <f t="shared" si="60"/>
        <v>0</v>
      </c>
      <c r="J185" s="38">
        <f t="shared" si="60"/>
        <v>0</v>
      </c>
      <c r="K185" s="39"/>
    </row>
    <row r="186" spans="1:23">
      <c r="J186" s="44" t="s">
        <v>172</v>
      </c>
    </row>
    <row r="187" spans="1:23" ht="16" thickBot="1">
      <c r="J187" s="44"/>
    </row>
    <row r="188" spans="1:23" s="116" customFormat="1" ht="30" customHeight="1" thickBot="1">
      <c r="A188" s="111"/>
      <c r="B188" s="112"/>
      <c r="C188" s="113" t="s">
        <v>173</v>
      </c>
      <c r="D188" s="203" t="s">
        <v>174</v>
      </c>
      <c r="E188" s="114" t="s">
        <v>175</v>
      </c>
      <c r="F188" s="203" t="s">
        <v>176</v>
      </c>
      <c r="G188" s="269" t="s">
        <v>12</v>
      </c>
      <c r="H188" s="269"/>
      <c r="I188" s="269"/>
      <c r="J188" s="270"/>
      <c r="K188" s="115"/>
    </row>
    <row r="189" spans="1:23" s="116" customFormat="1" ht="19.899999999999999" customHeight="1">
      <c r="A189" s="117"/>
      <c r="B189" s="118"/>
      <c r="C189" s="119" t="s">
        <v>177</v>
      </c>
      <c r="D189" s="120">
        <v>0</v>
      </c>
      <c r="E189" s="120">
        <v>0</v>
      </c>
      <c r="F189" s="120">
        <v>0</v>
      </c>
      <c r="G189" s="271"/>
      <c r="H189" s="272"/>
      <c r="I189" s="272"/>
      <c r="J189" s="273"/>
      <c r="K189" s="115"/>
    </row>
    <row r="190" spans="1:23" s="116" customFormat="1" ht="19.899999999999999" customHeight="1">
      <c r="A190" s="117"/>
      <c r="B190" s="118"/>
      <c r="C190" s="119" t="s">
        <v>178</v>
      </c>
      <c r="D190" s="120">
        <v>0</v>
      </c>
      <c r="E190" s="120">
        <v>0</v>
      </c>
      <c r="F190" s="120"/>
      <c r="G190" s="263"/>
      <c r="H190" s="264"/>
      <c r="I190" s="264"/>
      <c r="J190" s="265"/>
      <c r="K190" s="115"/>
    </row>
    <row r="191" spans="1:23" s="116" customFormat="1" ht="19.899999999999999" customHeight="1">
      <c r="A191" s="117"/>
      <c r="B191" s="118"/>
      <c r="C191" s="119" t="s">
        <v>179</v>
      </c>
      <c r="D191" s="120">
        <v>0</v>
      </c>
      <c r="E191" s="120">
        <v>0</v>
      </c>
      <c r="F191" s="120">
        <v>0</v>
      </c>
      <c r="G191" s="263"/>
      <c r="H191" s="264"/>
      <c r="I191" s="264"/>
      <c r="J191" s="265"/>
      <c r="K191" s="115"/>
    </row>
    <row r="192" spans="1:23" s="116" customFormat="1" ht="19.899999999999999" customHeight="1">
      <c r="A192" s="117"/>
      <c r="B192" s="118"/>
      <c r="C192" s="119" t="s">
        <v>180</v>
      </c>
      <c r="D192" s="120">
        <v>0</v>
      </c>
      <c r="E192" s="120">
        <v>0</v>
      </c>
      <c r="F192" s="120">
        <v>0</v>
      </c>
      <c r="G192" s="263"/>
      <c r="H192" s="264"/>
      <c r="I192" s="264"/>
      <c r="J192" s="265"/>
      <c r="K192" s="115"/>
    </row>
    <row r="193" spans="1:29" s="116" customFormat="1" ht="19.899999999999999" customHeight="1" thickBot="1">
      <c r="A193" s="117"/>
      <c r="B193" s="118"/>
      <c r="C193" s="121" t="s">
        <v>181</v>
      </c>
      <c r="D193" s="122">
        <v>0</v>
      </c>
      <c r="E193" s="122">
        <v>0</v>
      </c>
      <c r="F193" s="122">
        <v>0</v>
      </c>
      <c r="G193" s="266"/>
      <c r="H193" s="267"/>
      <c r="I193" s="267"/>
      <c r="J193" s="268"/>
      <c r="K193" s="115"/>
    </row>
    <row r="194" spans="1:29" s="116" customFormat="1" ht="19.899999999999999" customHeight="1" thickBot="1">
      <c r="A194" s="1"/>
      <c r="B194" s="123"/>
      <c r="C194" s="124" t="s">
        <v>182</v>
      </c>
      <c r="D194" s="125">
        <f>SUM(D189:D193)</f>
        <v>0</v>
      </c>
      <c r="E194" s="125">
        <f>SUM(E189:E193)</f>
        <v>0</v>
      </c>
      <c r="F194" s="125">
        <f>SUM(F189:F193)</f>
        <v>0</v>
      </c>
      <c r="G194" s="233"/>
      <c r="H194" s="233"/>
      <c r="I194" s="233"/>
      <c r="J194" s="234"/>
      <c r="K194" s="115"/>
    </row>
    <row r="195" spans="1:29" s="116" customFormat="1" ht="19.899999999999999" customHeight="1">
      <c r="A195" s="117"/>
      <c r="B195" s="118"/>
      <c r="C195" s="126" t="s">
        <v>183</v>
      </c>
      <c r="D195" s="127">
        <v>0</v>
      </c>
      <c r="E195" s="128">
        <v>0</v>
      </c>
      <c r="G195" s="235"/>
      <c r="H195" s="236"/>
      <c r="I195" s="236"/>
      <c r="J195" s="237"/>
      <c r="K195" s="115"/>
    </row>
    <row r="196" spans="1:29" s="116" customFormat="1" ht="19.899999999999999" customHeight="1" thickBot="1">
      <c r="A196" s="117"/>
      <c r="B196" s="118"/>
      <c r="C196" s="129" t="s">
        <v>184</v>
      </c>
      <c r="D196" s="130">
        <v>0</v>
      </c>
      <c r="E196" s="131">
        <v>0</v>
      </c>
      <c r="F196" s="132"/>
      <c r="G196" s="238"/>
      <c r="H196" s="239"/>
      <c r="I196" s="239"/>
      <c r="J196" s="240"/>
    </row>
    <row r="197" spans="1:29" s="132" customFormat="1" ht="19.899999999999999" customHeight="1" thickTop="1" thickBot="1">
      <c r="A197" s="1"/>
      <c r="B197" s="123"/>
      <c r="C197" s="133" t="s">
        <v>185</v>
      </c>
      <c r="D197" s="134">
        <f>SUM(D194:D196)</f>
        <v>0</v>
      </c>
      <c r="E197" s="135">
        <f>SUM(E194:E196)</f>
        <v>0</v>
      </c>
      <c r="G197" s="115"/>
      <c r="H197" s="43"/>
      <c r="I197" s="43"/>
      <c r="J197" s="33"/>
    </row>
    <row r="198" spans="1:29" s="45" customFormat="1" ht="19.899999999999999" customHeight="1" thickBot="1">
      <c r="H198" s="43"/>
      <c r="I198" s="43"/>
      <c r="J198" s="33"/>
      <c r="Q198" s="93"/>
      <c r="R198" s="93"/>
      <c r="S198" s="93"/>
      <c r="T198" s="93"/>
      <c r="U198" s="93"/>
      <c r="V198" s="93"/>
      <c r="W198" s="18"/>
      <c r="X198" s="18"/>
      <c r="Y198" s="18"/>
      <c r="AA198" s="18"/>
      <c r="AB198" s="18"/>
    </row>
    <row r="199" spans="1:29" s="45" customFormat="1" ht="30" customHeight="1" thickBot="1">
      <c r="C199" s="113" t="s">
        <v>186</v>
      </c>
      <c r="D199" s="203" t="s">
        <v>187</v>
      </c>
      <c r="E199" s="203" t="s">
        <v>188</v>
      </c>
      <c r="F199" s="203" t="s">
        <v>189</v>
      </c>
      <c r="G199" s="204" t="s">
        <v>190</v>
      </c>
      <c r="H199" s="43"/>
      <c r="I199" s="43"/>
      <c r="J199" s="33"/>
      <c r="Q199" s="93"/>
      <c r="R199" s="93"/>
      <c r="S199" s="93"/>
      <c r="T199" s="93"/>
      <c r="U199" s="93"/>
      <c r="V199" s="93"/>
      <c r="W199" s="18"/>
      <c r="X199" s="18"/>
      <c r="Y199" s="18"/>
      <c r="AA199" s="18"/>
      <c r="AB199" s="18"/>
    </row>
    <row r="200" spans="1:29" s="45" customFormat="1" ht="19.899999999999999" customHeight="1">
      <c r="C200" s="119" t="s">
        <v>217</v>
      </c>
      <c r="D200" s="120">
        <v>0</v>
      </c>
      <c r="E200" s="120">
        <v>0</v>
      </c>
      <c r="F200" s="120">
        <v>0</v>
      </c>
      <c r="G200" s="205">
        <f>D200*(E200+F200)</f>
        <v>0</v>
      </c>
      <c r="H200" s="43"/>
      <c r="I200" s="43"/>
      <c r="J200" s="33"/>
      <c r="Q200" s="93"/>
      <c r="R200" s="93"/>
      <c r="S200" s="93"/>
      <c r="T200" s="93"/>
      <c r="U200" s="93"/>
      <c r="V200" s="93"/>
      <c r="W200" s="18"/>
      <c r="X200" s="18"/>
      <c r="Y200" s="18"/>
      <c r="AA200" s="18"/>
      <c r="AB200" s="18"/>
    </row>
    <row r="201" spans="1:29" s="45" customFormat="1" ht="19.899999999999999" customHeight="1">
      <c r="C201" s="119" t="s">
        <v>218</v>
      </c>
      <c r="D201" s="120">
        <v>0</v>
      </c>
      <c r="E201" s="120">
        <v>0</v>
      </c>
      <c r="F201" s="120">
        <v>0</v>
      </c>
      <c r="G201" s="205">
        <f t="shared" ref="G201:G205" si="61">D201*(E201+F201)</f>
        <v>0</v>
      </c>
      <c r="H201" s="43"/>
      <c r="I201" s="43"/>
      <c r="J201" s="33"/>
      <c r="Q201" s="93"/>
      <c r="R201" s="93"/>
      <c r="S201" s="93"/>
      <c r="T201" s="93"/>
      <c r="U201" s="93"/>
      <c r="V201" s="93"/>
      <c r="W201" s="18"/>
      <c r="X201" s="18"/>
      <c r="Y201" s="18"/>
      <c r="AA201" s="18"/>
      <c r="AB201" s="18"/>
    </row>
    <row r="202" spans="1:29" s="45" customFormat="1" ht="19.899999999999999" customHeight="1">
      <c r="C202" s="119" t="s">
        <v>219</v>
      </c>
      <c r="D202" s="120">
        <v>0</v>
      </c>
      <c r="E202" s="120">
        <v>0</v>
      </c>
      <c r="F202" s="120">
        <v>0</v>
      </c>
      <c r="G202" s="205">
        <f t="shared" si="61"/>
        <v>0</v>
      </c>
      <c r="H202" s="43"/>
      <c r="I202" s="43"/>
      <c r="J202" s="33"/>
      <c r="Q202" s="93"/>
      <c r="R202" s="93"/>
      <c r="S202" s="93"/>
      <c r="T202" s="93"/>
      <c r="U202" s="93"/>
      <c r="V202" s="93"/>
      <c r="W202" s="18"/>
      <c r="X202" s="18"/>
      <c r="Y202" s="18"/>
      <c r="AA202" s="18"/>
      <c r="AB202" s="18"/>
    </row>
    <row r="203" spans="1:29" s="43" customFormat="1" ht="19.899999999999999" customHeight="1">
      <c r="A203" s="45"/>
      <c r="B203" s="45"/>
      <c r="C203" s="119" t="s">
        <v>220</v>
      </c>
      <c r="D203" s="120">
        <v>0</v>
      </c>
      <c r="E203" s="120">
        <v>0</v>
      </c>
      <c r="F203" s="120">
        <v>0</v>
      </c>
      <c r="G203" s="205">
        <f t="shared" si="61"/>
        <v>0</v>
      </c>
      <c r="J203" s="33"/>
      <c r="K203" s="45"/>
      <c r="L203" s="45"/>
      <c r="M203" s="45"/>
      <c r="N203" s="45"/>
      <c r="O203" s="45"/>
      <c r="P203" s="45"/>
      <c r="Q203" s="93"/>
      <c r="R203" s="93"/>
      <c r="S203" s="93"/>
      <c r="T203" s="93"/>
      <c r="U203" s="93"/>
      <c r="V203" s="93"/>
      <c r="W203" s="18"/>
      <c r="X203" s="18"/>
      <c r="Y203" s="18"/>
      <c r="Z203" s="45"/>
      <c r="AA203" s="18"/>
      <c r="AB203" s="18"/>
      <c r="AC203" s="45"/>
    </row>
    <row r="204" spans="1:29" s="43" customFormat="1" ht="19.899999999999999" customHeight="1">
      <c r="A204" s="45"/>
      <c r="B204" s="45"/>
      <c r="C204" s="119" t="s">
        <v>221</v>
      </c>
      <c r="D204" s="120">
        <v>0</v>
      </c>
      <c r="E204" s="120">
        <v>0</v>
      </c>
      <c r="F204" s="120">
        <v>0</v>
      </c>
      <c r="G204" s="205">
        <f t="shared" ref="G204" si="62">D204*(E204+F204)</f>
        <v>0</v>
      </c>
      <c r="J204" s="33"/>
      <c r="K204" s="45"/>
      <c r="L204" s="45"/>
      <c r="M204" s="45"/>
      <c r="N204" s="45"/>
      <c r="O204" s="45"/>
      <c r="P204" s="45"/>
      <c r="Q204" s="93"/>
      <c r="R204" s="93"/>
      <c r="S204" s="93"/>
      <c r="T204" s="93"/>
      <c r="U204" s="93"/>
      <c r="V204" s="93"/>
      <c r="W204" s="18"/>
      <c r="X204" s="18"/>
      <c r="Y204" s="18"/>
      <c r="Z204" s="45"/>
      <c r="AA204" s="18"/>
      <c r="AB204" s="18"/>
      <c r="AC204" s="45"/>
    </row>
    <row r="205" spans="1:29" s="43" customFormat="1" ht="19.899999999999999" customHeight="1" thickBot="1">
      <c r="A205" s="45"/>
      <c r="B205" s="45"/>
      <c r="C205" s="119" t="s">
        <v>191</v>
      </c>
      <c r="D205" s="120">
        <v>0</v>
      </c>
      <c r="E205" s="120">
        <v>0</v>
      </c>
      <c r="F205" s="120">
        <v>0</v>
      </c>
      <c r="G205" s="205">
        <f t="shared" si="61"/>
        <v>0</v>
      </c>
      <c r="J205" s="33"/>
      <c r="K205" s="45"/>
      <c r="L205" s="45"/>
      <c r="M205" s="45"/>
      <c r="N205" s="45"/>
      <c r="O205" s="45"/>
      <c r="P205" s="45"/>
      <c r="Q205" s="93"/>
      <c r="R205" s="93"/>
      <c r="S205" s="93"/>
      <c r="T205" s="93"/>
      <c r="U205" s="93"/>
      <c r="V205" s="93"/>
      <c r="W205" s="18"/>
      <c r="X205" s="18"/>
      <c r="Y205" s="18"/>
      <c r="Z205" s="45"/>
      <c r="AA205" s="18"/>
      <c r="AB205" s="18"/>
      <c r="AC205" s="45"/>
    </row>
    <row r="206" spans="1:29" s="43" customFormat="1" ht="19.899999999999999" customHeight="1" thickBot="1">
      <c r="A206" s="45"/>
      <c r="B206" s="45"/>
      <c r="C206" s="260" t="s">
        <v>192</v>
      </c>
      <c r="D206" s="261"/>
      <c r="E206" s="261"/>
      <c r="F206" s="262"/>
      <c r="G206" s="204">
        <f>SUM(G200:G205)</f>
        <v>0</v>
      </c>
      <c r="J206" s="33"/>
      <c r="K206" s="45"/>
      <c r="L206" s="45"/>
      <c r="M206" s="45"/>
      <c r="N206" s="45"/>
      <c r="O206" s="45"/>
      <c r="P206" s="45"/>
      <c r="Q206" s="93"/>
      <c r="R206" s="93"/>
      <c r="S206" s="93"/>
      <c r="T206" s="93"/>
      <c r="U206" s="93"/>
      <c r="V206" s="93"/>
      <c r="W206" s="18"/>
      <c r="X206" s="18"/>
      <c r="Y206" s="18"/>
      <c r="Z206" s="45"/>
      <c r="AA206" s="18"/>
      <c r="AB206" s="18"/>
      <c r="AC206" s="45"/>
    </row>
    <row r="207" spans="1:29" s="43" customFormat="1" ht="19.899999999999999" customHeight="1">
      <c r="A207" s="45"/>
      <c r="B207" s="45"/>
      <c r="C207" s="179"/>
      <c r="D207" s="179"/>
      <c r="E207" s="179"/>
      <c r="F207" s="179"/>
      <c r="G207" s="47"/>
      <c r="J207" s="33"/>
      <c r="K207" s="45"/>
      <c r="L207" s="45"/>
      <c r="M207" s="45"/>
      <c r="N207" s="45"/>
      <c r="O207" s="45"/>
      <c r="P207" s="45"/>
      <c r="Q207" s="93"/>
      <c r="R207" s="93"/>
      <c r="S207" s="93"/>
      <c r="T207" s="93"/>
      <c r="U207" s="93"/>
      <c r="V207" s="93"/>
      <c r="W207" s="18"/>
      <c r="X207" s="18"/>
      <c r="Y207" s="18"/>
      <c r="Z207" s="45"/>
      <c r="AA207" s="18"/>
      <c r="AB207" s="18"/>
      <c r="AC207" s="45"/>
    </row>
    <row r="208" spans="1:29" s="43" customFormat="1" ht="30" hidden="1" customHeight="1" thickBot="1">
      <c r="A208" s="45"/>
      <c r="B208" s="45"/>
      <c r="C208" s="179"/>
      <c r="F208" s="183" t="s">
        <v>193</v>
      </c>
      <c r="G208" s="184" t="s">
        <v>194</v>
      </c>
      <c r="H208" s="184" t="s">
        <v>194</v>
      </c>
      <c r="I208" s="184" t="s">
        <v>194</v>
      </c>
      <c r="J208" s="185" t="s">
        <v>194</v>
      </c>
      <c r="K208" s="45"/>
      <c r="L208" s="45"/>
      <c r="M208" s="45"/>
      <c r="N208" s="45"/>
      <c r="O208" s="45"/>
      <c r="P208" s="45"/>
      <c r="Q208" s="93"/>
      <c r="R208" s="93"/>
      <c r="S208" s="93"/>
      <c r="T208" s="93"/>
      <c r="U208" s="93"/>
      <c r="V208" s="93"/>
      <c r="W208" s="18"/>
      <c r="X208" s="18"/>
      <c r="Y208" s="18"/>
      <c r="Z208" s="45"/>
      <c r="AA208" s="18"/>
      <c r="AB208" s="18"/>
      <c r="AC208" s="45"/>
    </row>
    <row r="209" spans="1:28" ht="30" hidden="1" customHeight="1">
      <c r="D209" s="33"/>
      <c r="E209" s="186" t="s">
        <v>195</v>
      </c>
      <c r="F209" s="182">
        <f>SUM(E13:E27,E41:E47,E58:E63,E74:E78,E90:E103,E106:E114,E117:E130,E143:E169)</f>
        <v>0</v>
      </c>
      <c r="G209" s="189">
        <f>ROUNDUP(IF(G$185=0,0,G$185/$F209),0)</f>
        <v>0</v>
      </c>
      <c r="H209" s="189">
        <f>ROUNDUP(IF(H$185=0,0,H$185/$F209),0)</f>
        <v>0</v>
      </c>
      <c r="I209" s="189">
        <f>ROUNDUP(IF(I$185=0,0,I$185/$F209),0)</f>
        <v>0</v>
      </c>
      <c r="J209" s="190">
        <f>ROUNDUP(IF(J$185=0,0,J$185/$F209),0)</f>
        <v>0</v>
      </c>
    </row>
    <row r="210" spans="1:28" ht="30" hidden="1" customHeight="1">
      <c r="D210" s="33"/>
      <c r="E210" s="187" t="s">
        <v>196</v>
      </c>
      <c r="F210" s="191">
        <f>E14</f>
        <v>0</v>
      </c>
      <c r="G210" s="192">
        <f>ROUNDUP(IF(E14=0,0,SUM(G38,G90:G104,G138:G139)/E14),0)</f>
        <v>0</v>
      </c>
      <c r="H210" s="192">
        <f>ROUNDUP(IF(F14=0,0,SUM(H38,H90:H104,H138:H139)/F14),0)</f>
        <v>0</v>
      </c>
      <c r="I210" s="192">
        <f>ROUNDUP(IF(G14=0,0,SUM(I38,I90:I104,I138:I139)/G14),0)</f>
        <v>0</v>
      </c>
      <c r="J210" s="193">
        <f>ROUNDUP(IF(H14=0,0,SUM(J38,J90:J104,J138:J139)/H14),0)</f>
        <v>0</v>
      </c>
    </row>
    <row r="211" spans="1:28" ht="34.5" hidden="1" customHeight="1">
      <c r="D211" s="33"/>
      <c r="E211" s="187" t="s">
        <v>197</v>
      </c>
      <c r="F211" s="191">
        <f>E15</f>
        <v>0</v>
      </c>
      <c r="G211" s="192">
        <f>ROUNDUP(IF(E15=0,0,SUM(G55,G71,G86,G117:G136,G138:G139)/E15),0)</f>
        <v>0</v>
      </c>
      <c r="H211" s="192">
        <f>ROUNDUP(IF(F15=0,0,SUM(H55,H71,H86,H117:H136,H138:H139)/F15),0)</f>
        <v>0</v>
      </c>
      <c r="I211" s="192">
        <f>ROUNDUP(IF(G15=0,0,SUM(I55,I71,I86,I117:I136,I138:I139)/G15),0)</f>
        <v>0</v>
      </c>
      <c r="J211" s="193">
        <f>ROUNDUP(IF(H15=0,0,SUM(J55,J71,J86,J117:J136,J138:J139)/H15),0)</f>
        <v>0</v>
      </c>
    </row>
    <row r="212" spans="1:28" ht="34.5" hidden="1" customHeight="1" thickBot="1">
      <c r="D212" s="33"/>
      <c r="E212" s="188" t="s">
        <v>198</v>
      </c>
      <c r="F212" s="194">
        <f>E16</f>
        <v>0</v>
      </c>
      <c r="G212" s="195">
        <f>ROUNDUP(IF(E16=0,0,SUM(G106:G115,G138:G139)/E16),0)</f>
        <v>0</v>
      </c>
      <c r="H212" s="195">
        <f>ROUNDUP(IF(F16=0,0,SUM(H106:H115,H138:H139)/F16),0)</f>
        <v>0</v>
      </c>
      <c r="I212" s="195">
        <f>ROUNDUP(IF(G16=0,0,SUM(I106:I115,I138:I139)/G16),0)</f>
        <v>0</v>
      </c>
      <c r="J212" s="196">
        <f>ROUNDUP(IF(H16=0,0,SUM(J106:J115,J138:J139)/H16),0)</f>
        <v>0</v>
      </c>
    </row>
    <row r="213" spans="1:28" ht="14.5">
      <c r="A213" s="18"/>
      <c r="B213" s="142"/>
      <c r="C213" s="60"/>
      <c r="D213" s="143"/>
      <c r="E213" s="144"/>
      <c r="F213" s="148"/>
      <c r="G213" s="143"/>
      <c r="H213" s="145"/>
      <c r="I213" s="145"/>
      <c r="J213" s="145"/>
      <c r="K213" s="146"/>
      <c r="M213" s="60"/>
      <c r="N213" s="147"/>
      <c r="O213" s="143"/>
      <c r="P213" s="63"/>
      <c r="Q213" s="63"/>
      <c r="R213" s="63"/>
      <c r="S213" s="63"/>
      <c r="T213" s="63"/>
      <c r="U213" s="63"/>
      <c r="V213" s="63"/>
      <c r="W213" s="63"/>
      <c r="Z213" s="63"/>
      <c r="AA213" s="63"/>
      <c r="AB213" s="63"/>
    </row>
    <row r="214" spans="1:28" ht="14.5">
      <c r="A214" s="18"/>
      <c r="B214" s="142"/>
      <c r="C214" s="60"/>
      <c r="D214" s="143"/>
      <c r="E214" s="144"/>
      <c r="F214" s="148"/>
      <c r="G214" s="143"/>
      <c r="H214" s="145"/>
      <c r="I214" s="145"/>
      <c r="J214" s="145"/>
      <c r="K214" s="146"/>
      <c r="M214" s="60"/>
      <c r="N214" s="147"/>
      <c r="O214" s="143"/>
      <c r="P214" s="63"/>
      <c r="Q214" s="63"/>
      <c r="R214" s="63"/>
      <c r="S214" s="63"/>
      <c r="T214" s="63"/>
      <c r="U214" s="63"/>
      <c r="V214" s="63"/>
      <c r="W214" s="63"/>
      <c r="Z214" s="63"/>
      <c r="AA214" s="63"/>
      <c r="AB214" s="63"/>
    </row>
    <row r="215" spans="1:28" ht="29.25" customHeight="1">
      <c r="A215" s="18" t="s">
        <v>43</v>
      </c>
      <c r="Z215" s="63"/>
      <c r="AA215" s="63"/>
      <c r="AB215" s="63"/>
    </row>
    <row r="216" spans="1:28" ht="26.25" customHeight="1">
      <c r="A216" s="18" t="s">
        <v>43</v>
      </c>
      <c r="Z216" s="63"/>
      <c r="AA216" s="63"/>
      <c r="AB216" s="63"/>
    </row>
    <row r="217" spans="1:28" ht="35.25" customHeight="1">
      <c r="A217" s="18" t="s">
        <v>43</v>
      </c>
      <c r="Z217" s="63"/>
      <c r="AA217" s="63"/>
      <c r="AB217" s="63"/>
    </row>
    <row r="218" spans="1:28">
      <c r="A218" s="18" t="s">
        <v>35</v>
      </c>
      <c r="Z218" s="63"/>
      <c r="AA218" s="63"/>
      <c r="AB218" s="63"/>
    </row>
    <row r="219" spans="1:28">
      <c r="A219" s="18" t="s">
        <v>38</v>
      </c>
      <c r="Z219" s="63"/>
      <c r="AA219" s="63"/>
      <c r="AB219" s="63"/>
    </row>
    <row r="220" spans="1:28">
      <c r="A220" s="18" t="s">
        <v>35</v>
      </c>
      <c r="Z220" s="63"/>
      <c r="AA220" s="63"/>
      <c r="AB220" s="63"/>
    </row>
    <row r="221" spans="1:28">
      <c r="A221" s="18" t="s">
        <v>38</v>
      </c>
      <c r="Z221" s="63"/>
      <c r="AA221" s="63"/>
      <c r="AB221" s="63"/>
    </row>
    <row r="222" spans="1:28" ht="26.25" customHeight="1">
      <c r="A222" s="18" t="s">
        <v>43</v>
      </c>
      <c r="Z222" s="63"/>
      <c r="AA222" s="63"/>
      <c r="AB222" s="63"/>
    </row>
    <row r="223" spans="1:28">
      <c r="A223" s="18" t="s">
        <v>56</v>
      </c>
      <c r="Z223" s="63"/>
      <c r="AA223" s="63"/>
      <c r="AB223" s="63"/>
    </row>
    <row r="224" spans="1:28">
      <c r="A224" s="18" t="s">
        <v>58</v>
      </c>
      <c r="X224" s="63"/>
      <c r="Y224" s="63"/>
      <c r="Z224" s="63"/>
      <c r="AA224" s="63"/>
      <c r="AB224" s="63"/>
    </row>
    <row r="225" spans="1:28">
      <c r="A225" s="18" t="s">
        <v>56</v>
      </c>
      <c r="Z225" s="63"/>
      <c r="AA225" s="63"/>
      <c r="AB225" s="63"/>
    </row>
    <row r="226" spans="1:28">
      <c r="A226" s="18" t="s">
        <v>58</v>
      </c>
      <c r="X226" s="63"/>
      <c r="Y226" s="63"/>
      <c r="Z226" s="63"/>
      <c r="AA226" s="63"/>
      <c r="AB226" s="63"/>
    </row>
    <row r="227" spans="1:28" ht="37.5" customHeight="1">
      <c r="A227" s="18" t="s">
        <v>35</v>
      </c>
      <c r="Z227" s="63"/>
      <c r="AA227" s="63"/>
      <c r="AB227" s="63"/>
    </row>
    <row r="228" spans="1:28">
      <c r="A228" s="18" t="s">
        <v>38</v>
      </c>
      <c r="Z228" s="63"/>
      <c r="AA228" s="63"/>
      <c r="AB228" s="63"/>
    </row>
    <row r="229" spans="1:28">
      <c r="A229" s="18" t="s">
        <v>58</v>
      </c>
      <c r="X229" s="63"/>
      <c r="Y229" s="63"/>
      <c r="Z229" s="63"/>
      <c r="AA229" s="63"/>
      <c r="AB229" s="63"/>
    </row>
    <row r="230" spans="1:28">
      <c r="A230" s="18" t="s">
        <v>58</v>
      </c>
      <c r="X230" s="63"/>
      <c r="Y230" s="63"/>
      <c r="Z230" s="63"/>
      <c r="AA230" s="63"/>
      <c r="AB230" s="63"/>
    </row>
  </sheetData>
  <mergeCells count="97">
    <mergeCell ref="D5:J5"/>
    <mergeCell ref="D6:J6"/>
    <mergeCell ref="N160:N163"/>
    <mergeCell ref="B165:B167"/>
    <mergeCell ref="C165:C167"/>
    <mergeCell ref="N165:N167"/>
    <mergeCell ref="B154:B156"/>
    <mergeCell ref="C154:C156"/>
    <mergeCell ref="N154:N156"/>
    <mergeCell ref="B157:B159"/>
    <mergeCell ref="C157:C159"/>
    <mergeCell ref="N157:N159"/>
    <mergeCell ref="D1:J3"/>
    <mergeCell ref="C9:C11"/>
    <mergeCell ref="B9:B11"/>
    <mergeCell ref="B31:B32"/>
    <mergeCell ref="C31:C32"/>
    <mergeCell ref="J10:J11"/>
    <mergeCell ref="B21:B22"/>
    <mergeCell ref="D9:F9"/>
    <mergeCell ref="G10:G11"/>
    <mergeCell ref="H10:H11"/>
    <mergeCell ref="I10:I11"/>
    <mergeCell ref="B1:C3"/>
    <mergeCell ref="B4:C4"/>
    <mergeCell ref="B5:C5"/>
    <mergeCell ref="B6:C6"/>
    <mergeCell ref="D4:J4"/>
    <mergeCell ref="N31:N32"/>
    <mergeCell ref="N13:N16"/>
    <mergeCell ref="N21:N22"/>
    <mergeCell ref="N23:N24"/>
    <mergeCell ref="B29:B30"/>
    <mergeCell ref="C29:C30"/>
    <mergeCell ref="N29:N30"/>
    <mergeCell ref="O9:Q9"/>
    <mergeCell ref="R9:T9"/>
    <mergeCell ref="U9:W9"/>
    <mergeCell ref="G9:J9"/>
    <mergeCell ref="K10:K11"/>
    <mergeCell ref="N9:N10"/>
    <mergeCell ref="B55:F55"/>
    <mergeCell ref="M9:M10"/>
    <mergeCell ref="D10:D11"/>
    <mergeCell ref="E10:E11"/>
    <mergeCell ref="F10:F11"/>
    <mergeCell ref="B38:F38"/>
    <mergeCell ref="B13:B16"/>
    <mergeCell ref="C13:C16"/>
    <mergeCell ref="C21:C22"/>
    <mergeCell ref="B23:B24"/>
    <mergeCell ref="C23:C24"/>
    <mergeCell ref="B52:F52"/>
    <mergeCell ref="B35:F35"/>
    <mergeCell ref="B68:F68"/>
    <mergeCell ref="B71:F71"/>
    <mergeCell ref="B83:F83"/>
    <mergeCell ref="B86:F86"/>
    <mergeCell ref="B137:F137"/>
    <mergeCell ref="C99:C103"/>
    <mergeCell ref="B99:B103"/>
    <mergeCell ref="C110:C113"/>
    <mergeCell ref="B110:B113"/>
    <mergeCell ref="C206:F206"/>
    <mergeCell ref="G191:J191"/>
    <mergeCell ref="G193:J193"/>
    <mergeCell ref="G188:J188"/>
    <mergeCell ref="G189:J189"/>
    <mergeCell ref="G190:J190"/>
    <mergeCell ref="G192:J192"/>
    <mergeCell ref="B178:F178"/>
    <mergeCell ref="B180:F180"/>
    <mergeCell ref="N110:N113"/>
    <mergeCell ref="B175:F175"/>
    <mergeCell ref="N148:N149"/>
    <mergeCell ref="C150:C153"/>
    <mergeCell ref="N150:N153"/>
    <mergeCell ref="B160:B163"/>
    <mergeCell ref="C160:C163"/>
    <mergeCell ref="B140:F140"/>
    <mergeCell ref="B150:B153"/>
    <mergeCell ref="B148:B149"/>
    <mergeCell ref="C148:C149"/>
    <mergeCell ref="N99:N103"/>
    <mergeCell ref="B93:B94"/>
    <mergeCell ref="C93:C94"/>
    <mergeCell ref="N93:N94"/>
    <mergeCell ref="B108:B109"/>
    <mergeCell ref="C108:C109"/>
    <mergeCell ref="N108:N109"/>
    <mergeCell ref="G194:J194"/>
    <mergeCell ref="G195:J195"/>
    <mergeCell ref="G196:J196"/>
    <mergeCell ref="N181:N182"/>
    <mergeCell ref="B181:B182"/>
    <mergeCell ref="C181:C182"/>
    <mergeCell ref="B185:F185"/>
  </mergeCells>
  <phoneticPr fontId="27" type="noConversion"/>
  <conditionalFormatting sqref="F18">
    <cfRule type="expression" dxfId="31" priority="4">
      <formula>IF(NOT(ISBLANK(F18)),TRUE,FALSE)</formula>
    </cfRule>
    <cfRule type="expression" dxfId="30" priority="5">
      <formula>IF(E18&gt;0,TRUE,FALSE)</formula>
    </cfRule>
    <cfRule type="expression" dxfId="29" priority="6">
      <formula>IF(E18=0,TRUE,FALSE)</formula>
    </cfRule>
  </conditionalFormatting>
  <conditionalFormatting sqref="F20:F25">
    <cfRule type="expression" dxfId="28" priority="52">
      <formula>IF(NOT(ISBLANK(F20)),TRUE,FALSE)</formula>
    </cfRule>
    <cfRule type="expression" dxfId="27" priority="67">
      <formula>IF(E20&gt;0,TRUE,FALSE)</formula>
    </cfRule>
    <cfRule type="expression" dxfId="26" priority="68">
      <formula>IF(E20=0,TRUE,FALSE)</formula>
    </cfRule>
  </conditionalFormatting>
  <conditionalFormatting sqref="F32:F33">
    <cfRule type="expression" dxfId="25" priority="28">
      <formula>IF(NOT(ISBLANK(F32)),TRUE,FALSE)</formula>
    </cfRule>
    <cfRule type="expression" dxfId="24" priority="29">
      <formula>IF(E32&gt;0,TRUE,FALSE)</formula>
    </cfRule>
    <cfRule type="expression" dxfId="23" priority="30">
      <formula>IF(E32=0,TRUE,FALSE)</formula>
    </cfRule>
  </conditionalFormatting>
  <conditionalFormatting sqref="F49">
    <cfRule type="expression" dxfId="22" priority="1">
      <formula>IF(NOT(ISBLANK(F49)),TRUE,FALSE)</formula>
    </cfRule>
    <cfRule type="expression" dxfId="21" priority="2">
      <formula>IF(E49&gt;0,TRUE,FALSE)</formula>
    </cfRule>
    <cfRule type="expression" dxfId="20" priority="3">
      <formula>IF(E49=0,TRUE,FALSE)</formula>
    </cfRule>
  </conditionalFormatting>
  <conditionalFormatting sqref="F51">
    <cfRule type="expression" dxfId="19" priority="25">
      <formula>IF(NOT(ISBLANK(F51)),TRUE,FALSE)</formula>
    </cfRule>
    <cfRule type="expression" dxfId="18" priority="26">
      <formula>IF(E51&gt;0,TRUE,FALSE)</formula>
    </cfRule>
    <cfRule type="expression" dxfId="17" priority="27">
      <formula>IF(E51=0,TRUE,FALSE)</formula>
    </cfRule>
  </conditionalFormatting>
  <conditionalFormatting sqref="F67">
    <cfRule type="expression" dxfId="16" priority="22">
      <formula>IF(NOT(ISBLANK(F67)),TRUE,FALSE)</formula>
    </cfRule>
    <cfRule type="expression" dxfId="15" priority="23">
      <formula>IF(E67&gt;0,TRUE,FALSE)</formula>
    </cfRule>
    <cfRule type="expression" dxfId="14" priority="24">
      <formula>IF(E67=0,TRUE,FALSE)</formula>
    </cfRule>
  </conditionalFormatting>
  <conditionalFormatting sqref="F82">
    <cfRule type="expression" dxfId="13" priority="19">
      <formula>IF(NOT(ISBLANK(F82)),TRUE,FALSE)</formula>
    </cfRule>
    <cfRule type="expression" dxfId="12" priority="20">
      <formula>IF(E82&gt;0,TRUE,FALSE)</formula>
    </cfRule>
    <cfRule type="expression" dxfId="11" priority="21">
      <formula>IF(E82=0,TRUE,FALSE)</formula>
    </cfRule>
  </conditionalFormatting>
  <conditionalFormatting sqref="F93:F94">
    <cfRule type="expression" dxfId="10" priority="57">
      <formula>IF(E93&gt;0,TRUE,FALSE)</formula>
    </cfRule>
    <cfRule type="expression" dxfId="9" priority="58">
      <formula>IF(E93=0,TRUE,FALSE)</formula>
    </cfRule>
  </conditionalFormatting>
  <conditionalFormatting sqref="F136">
    <cfRule type="expression" dxfId="8" priority="16">
      <formula>IF(NOT(ISBLANK(F136)),TRUE,FALSE)</formula>
    </cfRule>
    <cfRule type="expression" dxfId="7" priority="17">
      <formula>IF(E136&gt;0,TRUE,FALSE)</formula>
    </cfRule>
    <cfRule type="expression" dxfId="6" priority="18">
      <formula>IF(E136=0,TRUE,FALSE)</formula>
    </cfRule>
  </conditionalFormatting>
  <conditionalFormatting sqref="F146:F147">
    <cfRule type="expression" dxfId="5" priority="10">
      <formula>IF(NOT(ISBLANK(F146)),TRUE,FALSE)</formula>
    </cfRule>
    <cfRule type="expression" dxfId="4" priority="11">
      <formula>IF(E146&gt;0,TRUE,FALSE)</formula>
    </cfRule>
    <cfRule type="expression" dxfId="3" priority="12">
      <formula>IF(E146=0,TRUE,FALSE)</formula>
    </cfRule>
  </conditionalFormatting>
  <conditionalFormatting sqref="F174">
    <cfRule type="expression" dxfId="2" priority="13">
      <formula>IF(NOT(ISBLANK(F174)),TRUE,FALSE)</formula>
    </cfRule>
    <cfRule type="expression" dxfId="1" priority="14">
      <formula>IF(E174&gt;0,TRUE,FALSE)</formula>
    </cfRule>
    <cfRule type="expression" dxfId="0" priority="15">
      <formula>IF(E174=0,TRUE,FALSE)</formula>
    </cfRule>
  </conditionalFormatting>
  <dataValidations count="9">
    <dataValidation type="whole" allowBlank="1" showInputMessage="1" showErrorMessage="1" error="Enter 1 or 0._x000a_Yes=1_x000a_No=0" sqref="E176:E177 E13 E53:E54 E36:E37 E84:E85 E33:E34 E184 E27:E28" xr:uid="{D06666EE-9574-4E3E-9324-8F4F863D4DDD}">
      <formula1>0</formula1>
      <formula2>1</formula2>
    </dataValidation>
    <dataValidation type="whole" operator="greaterThanOrEqual" allowBlank="1" showInputMessage="1" showErrorMessage="1" error="Input a whole number greater or equal to zero." sqref="E143:E170 E208:E211 E213:E214 E32 E41:E48 E58:E64 E23:E25 E106:E115 E117:E131 E74:E79 E14:E21 E90:E93 E95:E104" xr:uid="{26F93106-55FB-4787-80E8-B01D16C2FB50}">
      <formula1>0</formula1>
    </dataValidation>
    <dataValidation type="list" allowBlank="1" showInputMessage="1" showErrorMessage="1" promptTitle="Complexity" sqref="F174 F20:F25 F51 F67 F82 F136 F93:F94 F32:F33 F146:F147 F18 F49" xr:uid="{A345459A-391E-4799-BBD2-310FCCD2DC38}">
      <formula1>$O$10:$Q$10</formula1>
    </dataValidation>
    <dataValidation type="whole" operator="greaterThanOrEqual" allowBlank="1" showInputMessage="1" showErrorMessage="1" error="Input a whole number zero or greater." sqref="D195:E196 F209:F212 D189:E193 D200:D205" xr:uid="{95C603B1-4CD9-4972-8B89-2701297B8172}">
      <formula1>0</formula1>
    </dataValidation>
    <dataValidation type="whole" operator="greaterThanOrEqual" allowBlank="1" showInputMessage="1" showErrorMessage="1" sqref="G209:J212 F189:F193 E200:G205" xr:uid="{F8C510AF-8EEA-4C2E-BA07-D06F753B9D4D}">
      <formula1>0</formula1>
    </dataValidation>
    <dataValidation type="whole" operator="greaterThanOrEqual" allowBlank="1" showInputMessage="1" showErrorMessage="1" error="Input a whole number greater than or equal to zero." sqref="E181" xr:uid="{35666888-A5EC-4F6D-ACEE-20D9B88D920A}">
      <formula1>0</formula1>
    </dataValidation>
    <dataValidation type="whole" allowBlank="1" showInputMessage="1" showErrorMessage="1" error="Input a whole number greater or equal to zero." sqref="E31 E49:E51 E80:E82 E171:E174" xr:uid="{620EF5C5-F847-4E76-8442-E2170F99A723}">
      <formula1>0</formula1>
      <formula2>1</formula2>
    </dataValidation>
    <dataValidation type="whole" allowBlank="1" showInputMessage="1" showErrorMessage="1" sqref="E65:E67 E69:E70 E133:E136 E138:E139" xr:uid="{09CA47C2-6AA4-445F-82E6-A99C23EB7146}">
      <formula1>0</formula1>
      <formula2>1</formula2>
    </dataValidation>
    <dataValidation type="whole" errorStyle="information" operator="notEqual" allowBlank="1" showInputMessage="1" showErrorMessage="1" errorTitle="Guidance" error="For 4+ Lanes sites, use 2 per site." sqref="E22 E94" xr:uid="{ED099612-6CA1-4B66-94A3-89C8132716F4}">
      <formula1>1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DB76991B74040BE3BE3E39862B0CB" ma:contentTypeVersion="5" ma:contentTypeDescription="Create a new document." ma:contentTypeScope="" ma:versionID="146d7cccb3020d7c907b2ade59f034d4">
  <xsd:schema xmlns:xsd="http://www.w3.org/2001/XMLSchema" xmlns:xs="http://www.w3.org/2001/XMLSchema" xmlns:p="http://schemas.microsoft.com/office/2006/metadata/properties" xmlns:ns2="90c9f87f-a4db-4041-8767-ad89d881a86c" xmlns:ns3="c6e77009-b282-4344-b964-a7b9f4fc5092" targetNamespace="http://schemas.microsoft.com/office/2006/metadata/properties" ma:root="true" ma:fieldsID="d01d0faa3bf513a02c9d74ebf8e2e8e6" ns2:_="" ns3:_="">
    <xsd:import namespace="90c9f87f-a4db-4041-8767-ad89d881a86c"/>
    <xsd:import namespace="c6e77009-b282-4344-b964-a7b9f4fc5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9f87f-a4db-4041-8767-ad89d881a8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77009-b282-4344-b964-a7b9f4fc50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F2A062-7B58-4A3B-8C55-E8ABBCD9CA31}">
  <ds:schemaRefs>
    <ds:schemaRef ds:uri="http://purl.org/dc/elements/1.1/"/>
    <ds:schemaRef ds:uri="http://schemas.microsoft.com/office/2006/documentManagement/types"/>
    <ds:schemaRef ds:uri="90c9f87f-a4db-4041-8767-ad89d881a86c"/>
    <ds:schemaRef ds:uri="http://purl.org/dc/terms/"/>
    <ds:schemaRef ds:uri="c6e77009-b282-4344-b964-a7b9f4fc509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CD8C9B-8C6C-4296-AC16-715E5D3DA0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048EB-6946-4835-B13D-277C808A24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c9f87f-a4db-4041-8767-ad89d881a86c"/>
    <ds:schemaRef ds:uri="c6e77009-b282-4344-b964-a7b9f4fc5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31T. Toll Facility Development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Tosspon, Jason</dc:creator>
  <cp:keywords/>
  <dc:description/>
  <cp:lastModifiedBy>Beverly, James E</cp:lastModifiedBy>
  <cp:revision/>
  <dcterms:created xsi:type="dcterms:W3CDTF">2023-10-20T17:55:16Z</dcterms:created>
  <dcterms:modified xsi:type="dcterms:W3CDTF">2024-01-08T16:48:27Z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0x010100004DB76991B74040BE3BE3E39862B0CB</vt:lpwstr>
  </property>
</Properties>
</file>